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655" activeTab="0"/>
  </bookViews>
  <sheets>
    <sheet name="シートの使い方" sheetId="1" r:id="rId1"/>
    <sheet name="前ブック１月分報告" sheetId="2" r:id="rId2"/>
    <sheet name="3箇月まとめ【4月報告分】" sheetId="3" r:id="rId3"/>
    <sheet name="計算シート【4月報告分】" sheetId="4" r:id="rId4"/>
    <sheet name="3箇月まとめ【7月報告分】" sheetId="5" r:id="rId5"/>
    <sheet name="計算シート【7月報告分】" sheetId="6" r:id="rId6"/>
    <sheet name="3箇月まとめ【10月報告分】" sheetId="7" r:id="rId7"/>
    <sheet name="計算シート【10月報告分】" sheetId="8" r:id="rId8"/>
    <sheet name="3箇月まとめ【1月報告分】" sheetId="9" r:id="rId9"/>
    <sheet name="計算シート【1月報告分】" sheetId="10" r:id="rId10"/>
  </sheets>
  <definedNames>
    <definedName name="_xlnm.Print_Area" localSheetId="6">'3箇月まとめ【10月報告分】'!$A$1:$N$24</definedName>
    <definedName name="_xlnm.Print_Area" localSheetId="8">'3箇月まとめ【1月報告分】'!$A$1:$N$24</definedName>
    <definedName name="_xlnm.Print_Area" localSheetId="2">'3箇月まとめ【4月報告分】'!$A$1:$N$24</definedName>
    <definedName name="_xlnm.Print_Area" localSheetId="4">'3箇月まとめ【7月報告分】'!$A$1:$N$24</definedName>
    <definedName name="_xlnm.Print_Area" localSheetId="0">'シートの使い方'!$A$1:$N$24</definedName>
    <definedName name="_xlnm.Print_Area" localSheetId="7">'計算シート【10月報告分】'!$A$1:$J$23</definedName>
    <definedName name="_xlnm.Print_Area" localSheetId="9">'計算シート【1月報告分】'!$A$1:$J$23</definedName>
    <definedName name="_xlnm.Print_Area" localSheetId="3">'計算シート【4月報告分】'!$A$1:$J$23</definedName>
    <definedName name="_xlnm.Print_Area" localSheetId="5">'計算シート【7月報告分】'!$A$1:$J$23</definedName>
    <definedName name="_xlnm.Print_Area" localSheetId="1">'前ブック１月分報告'!$A$1:$N$24</definedName>
  </definedNames>
  <calcPr fullCalcOnLoad="1"/>
</workbook>
</file>

<file path=xl/sharedStrings.xml><?xml version="1.0" encoding="utf-8"?>
<sst xmlns="http://schemas.openxmlformats.org/spreadsheetml/2006/main" count="476" uniqueCount="131">
  <si>
    <t>施設区分</t>
  </si>
  <si>
    <t>担当者名</t>
  </si>
  <si>
    <t>電話・FAX</t>
  </si>
  <si>
    <r>
      <t xml:space="preserve">入所現員
</t>
    </r>
    <r>
      <rPr>
        <b/>
        <sz val="12"/>
        <rFont val="ＭＳ ゴシック"/>
        <family val="3"/>
      </rPr>
      <t>※②</t>
    </r>
  </si>
  <si>
    <r>
      <t xml:space="preserve">入所希望者
</t>
    </r>
    <r>
      <rPr>
        <b/>
        <sz val="12"/>
        <rFont val="ＭＳ ゴシック"/>
        <family val="3"/>
      </rPr>
      <t>※③</t>
    </r>
  </si>
  <si>
    <r>
      <t xml:space="preserve">人　員
</t>
    </r>
    <r>
      <rPr>
        <b/>
        <sz val="12"/>
        <rFont val="ＭＳ ゴシック"/>
        <family val="3"/>
      </rPr>
      <t>※④</t>
    </r>
  </si>
  <si>
    <r>
      <t>平均待機期間（月）</t>
    </r>
    <r>
      <rPr>
        <b/>
        <sz val="12"/>
        <rFont val="ＭＳ ゴシック"/>
        <family val="3"/>
      </rPr>
      <t>※⑤</t>
    </r>
  </si>
  <si>
    <r>
      <t>平均利用期間
（月）</t>
    </r>
    <r>
      <rPr>
        <b/>
        <sz val="12"/>
        <rFont val="ＭＳ ゴシック"/>
        <family val="3"/>
      </rPr>
      <t>※⑥</t>
    </r>
  </si>
  <si>
    <r>
      <t>退所理由　</t>
    </r>
    <r>
      <rPr>
        <b/>
        <sz val="12"/>
        <rFont val="ＭＳ ゴシック"/>
        <family val="3"/>
      </rPr>
      <t>※⑦</t>
    </r>
  </si>
  <si>
    <t>死亡</t>
  </si>
  <si>
    <t>入院</t>
  </si>
  <si>
    <t>在宅</t>
  </si>
  <si>
    <t>他施設</t>
  </si>
  <si>
    <t>　　⑦該当する人数を記入</t>
  </si>
  <si>
    <t>所在地
（市町村（区））</t>
  </si>
  <si>
    <t>FAX・e-mail送信表</t>
  </si>
  <si>
    <t>e-mail：</t>
  </si>
  <si>
    <t>ＦＡＸ：</t>
  </si>
  <si>
    <t>宛て</t>
  </si>
  <si>
    <t>年</t>
  </si>
  <si>
    <t>特別養護老人ホーム</t>
  </si>
  <si>
    <t>名 ※①</t>
  </si>
  <si>
    <t>　　　　定員</t>
  </si>
  <si>
    <t>施設・事業者名</t>
  </si>
  <si>
    <t>月　1　日）</t>
  </si>
  <si>
    <r>
      <t>※　１日現在とは</t>
    </r>
    <r>
      <rPr>
        <b/>
        <sz val="10"/>
        <color indexed="10"/>
        <rFont val="ＭＳ ゴシック"/>
        <family val="3"/>
      </rPr>
      <t>１日の入退所を含まない午前0：00現在</t>
    </r>
    <r>
      <rPr>
        <sz val="10"/>
        <rFont val="ＭＳ ゴシック"/>
        <family val="3"/>
      </rPr>
      <t>と考えてください</t>
    </r>
  </si>
  <si>
    <t>４～６月中の新たな入所者</t>
  </si>
  <si>
    <t>４～６月中の退所者</t>
  </si>
  <si>
    <t>※　①７月１日現在で，長期（短期分を除く）の定員</t>
  </si>
  <si>
    <t>　　②７月１日現在入所している長期（短期分を除く）の利用者数</t>
  </si>
  <si>
    <t>　　③７月１日現在，長期（短期分を除く）入所を希望している待機者数</t>
  </si>
  <si>
    <t>　　④４月１日～６月末日までの期間内においての長期（短期分を除く）の入退所者数</t>
  </si>
  <si>
    <t>　　⑤４月１日～６月末日中の入所者となった方の利用申し込みから入所までの延べ月数の合計を人員で割り，四捨五入したものを小数第1位まで記入</t>
  </si>
  <si>
    <t>　　⑥４月１日～６月末日中の退所者となった方の利用期間月数の合計を人員で割り，四捨五入したものを小数第1位まで記入</t>
  </si>
  <si>
    <t>７～９月中の新たな入所者</t>
  </si>
  <si>
    <t>７～９月中の退所者</t>
  </si>
  <si>
    <t>※　①１０月１日現在で，長期（短期分を除く）の定員</t>
  </si>
  <si>
    <t>　　②１０月１日現在入所している長期（短期分を除く）の利用者数</t>
  </si>
  <si>
    <t>　　③１０月１日現在，長期（短期分を除く）入所を希望している待機者数</t>
  </si>
  <si>
    <t>　　④７月１日～９月末日までの期間内においての長期（短期分を除く）の入退所者数</t>
  </si>
  <si>
    <t>　　⑥７月１日～９月末日中の退所者となった方の利用期間月数の合計を人員で割り，四捨五入したものを小数第1位まで記入</t>
  </si>
  <si>
    <t>　　⑤７月１日～９月末日中の入所者となった方の利用申し込みから入所までの延べ月数の合計を人員で割り，四捨五入したものを小数第1位まで記入</t>
  </si>
  <si>
    <t>１０～１２月中の新たな入所者</t>
  </si>
  <si>
    <t>１０～１２月中の退所者</t>
  </si>
  <si>
    <t>※　①１月１日現在で，長期（短期分を除く）の定員</t>
  </si>
  <si>
    <t>　　②１月１日現在入所している長期（短期分を除く）の利用者数</t>
  </si>
  <si>
    <t>　　③１月１日現在，長期（短期分を除く）入所を希望している待機者数</t>
  </si>
  <si>
    <t>　　④１０月１日～１２月末日までの期間内においての長期（短期分を除く）の入退所者数</t>
  </si>
  <si>
    <t>　　⑤１０月１日～１２月末日中の入所者となった方の利用申し込みから入所までの延べ月数の合計を人員で割り，四捨五入したものを小数第1位まで記入</t>
  </si>
  <si>
    <t>　　⑥１０月１日～１２月末日中の退所者となった方の利用期間月数の合計を人員で割り，四捨五入したものを小数第1位まで記入</t>
  </si>
  <si>
    <t>１～３月中の新たな入所者</t>
  </si>
  <si>
    <t>１～３月中の退所者</t>
  </si>
  <si>
    <t>※　①４月１日現在で，長期（短期分を除く）の定員</t>
  </si>
  <si>
    <t>　　②４月１日現在入所している長期（短期分を除く）の利用者数</t>
  </si>
  <si>
    <t>　　③４月１日現在，長期（短期分を除く）入所を希望している待機者数</t>
  </si>
  <si>
    <t>　　④１月１日～３月末日までの期間内においての長期（短期分を除く）の入退所者数</t>
  </si>
  <si>
    <t>　　⑤１月１日～３月末日中の入所者となった方の利用申し込みから入所までの延べ月数の合計を人員で割り，四捨五入したものを小数第1位まで記入</t>
  </si>
  <si>
    <t>　　⑥１月１日～３月末日中の退所者となった方の利用期間月数の合計を人員で割り，四捨五入したものを小数第1位まで記入</t>
  </si>
  <si>
    <t>入所状況調（令和</t>
  </si>
  <si>
    <t>長寿社会政策課 施設支援班</t>
  </si>
  <si>
    <t>"OK"</t>
  </si>
  <si>
    <t>石巻市</t>
  </si>
  <si>
    <t>塩竈市</t>
  </si>
  <si>
    <t>気仙沼市</t>
  </si>
  <si>
    <t>白石市</t>
  </si>
  <si>
    <t>名取市</t>
  </si>
  <si>
    <t>角田市</t>
  </si>
  <si>
    <t>多賀城市</t>
  </si>
  <si>
    <t>岩沼市</t>
  </si>
  <si>
    <t>登米市</t>
  </si>
  <si>
    <t>栗原市</t>
  </si>
  <si>
    <t>東松島市</t>
  </si>
  <si>
    <t>大崎市</t>
  </si>
  <si>
    <t>富谷市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</si>
  <si>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</si>
  <si>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</si>
  <si>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</si>
  <si>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</si>
  <si>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</si>
  <si>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</si>
  <si>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</si>
  <si>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</si>
  <si>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</si>
  <si>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</si>
  <si>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</si>
  <si>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</si>
  <si>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</si>
  <si>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</si>
  <si>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</si>
  <si>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</si>
  <si>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</si>
  <si>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</si>
  <si>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</si>
  <si>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</si>
  <si>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</si>
  <si>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仙台市青葉区</t>
  </si>
  <si>
    <t>仙台市宮城野区</t>
  </si>
  <si>
    <t>仙台市若林区</t>
  </si>
  <si>
    <t>仙台市太白区</t>
  </si>
  <si>
    <t>仙台市泉区</t>
  </si>
  <si>
    <t>選択してください。</t>
  </si>
  <si>
    <t>宛て</t>
  </si>
  <si>
    <t xml:space="preserve">名 </t>
  </si>
  <si>
    <t>４～６月の新たな入所者　※</t>
  </si>
  <si>
    <t>４～６月の退所者　※</t>
  </si>
  <si>
    <t>平均待機期間（月）</t>
  </si>
  <si>
    <t>平均利用期間（月）</t>
  </si>
  <si>
    <t>人員</t>
  </si>
  <si>
    <t>待機期間（月）</t>
  </si>
  <si>
    <t>利用期間（月）</t>
  </si>
  <si>
    <t>A</t>
  </si>
  <si>
    <t>B</t>
  </si>
  <si>
    <t>C</t>
  </si>
  <si>
    <t>D</t>
  </si>
  <si>
    <t>E</t>
  </si>
  <si>
    <t>F</t>
  </si>
  <si>
    <t>G</t>
  </si>
  <si>
    <t>H</t>
  </si>
  <si>
    <t>I</t>
  </si>
  <si>
    <t>J</t>
  </si>
  <si>
    <t>※　入力する行数は10行にしておりますので，不足する場合，適宜コピー等により対応してください。</t>
  </si>
  <si>
    <t>年　4　月　1　日）</t>
  </si>
  <si>
    <t>年　7　月　1　日）</t>
  </si>
  <si>
    <t>７～９月の新たな入所者　※</t>
  </si>
  <si>
    <t>１０～１２月の新たな入所者　※</t>
  </si>
  <si>
    <t>７～９月の退所者　※</t>
  </si>
  <si>
    <t>１０～１２月の退所者　※</t>
  </si>
  <si>
    <t>１～３月の新たな入所者　※</t>
  </si>
  <si>
    <t>１～３月の退所者　※</t>
  </si>
  <si>
    <t>年　10　月　1　日）</t>
  </si>
  <si>
    <t>年　1　月　1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</si>
</sst>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56">
    <font>
      <sz val="11"/>
      <name val="ＭＳ ゴシック"/>
      <family val="3"/>
    </font>
    <font>
      <sz val="11"/>
      <color indexed="8"/>
      <name val="ＭＳ Ｐゴシック"/>
      <family val="3"/>
    </font>
    <font>
      <sz val="6"/>
      <name val="ＭＳ Ｐ明朝"/>
      <family val="1"/>
    </font>
    <font>
      <sz val="6"/>
      <name val="ＭＳ ゴシック"/>
      <family val="3"/>
    </font>
    <font>
      <sz val="10"/>
      <name val="ＭＳ ゴシック"/>
      <family val="3"/>
    </font>
    <font>
      <sz val="12"/>
      <name val="ＭＳ ゴシック"/>
      <family val="3"/>
    </font>
    <font>
      <b/>
      <sz val="12"/>
      <name val="ＭＳ ゴシック"/>
      <family val="3"/>
    </font>
    <font>
      <b/>
      <sz val="14"/>
      <name val="ＭＳ ゴシック"/>
      <family val="3"/>
    </font>
    <font>
      <sz val="14"/>
      <name val="ＭＳ ゴシック"/>
      <family val="3"/>
    </font>
    <font>
      <b/>
      <sz val="16"/>
      <name val="ＭＳ ゴシック"/>
      <family val="3"/>
    </font>
    <font>
      <sz val="16"/>
      <color indexed="10"/>
      <name val="ＭＳ ゴシック"/>
      <family val="3"/>
    </font>
    <font>
      <b/>
      <sz val="10"/>
      <name val="ＭＳ ゴシック"/>
      <family val="3"/>
    </font>
    <font>
      <sz val="16"/>
      <name val="ＭＳ ゴシック"/>
      <family val="3"/>
    </font>
    <font>
      <b/>
      <sz val="10"/>
      <color indexed="10"/>
      <name val="ＭＳ ゴシック"/>
      <family val="3"/>
    </font>
    <font>
      <b/>
      <sz val="20"/>
      <name val="ＭＳ ゴシック"/>
      <family val="3"/>
    </font>
    <font>
      <b/>
      <sz val="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9"/>
      <name val="ＭＳ ゴシック"/>
      <family val="3"/>
    </font>
    <font>
      <sz val="9"/>
      <name val="Meiryo UI"/>
      <family val="3"/>
    </font>
    <font>
      <b/>
      <sz val="12"/>
      <color indexed="10"/>
      <name val="Calibri"/>
      <family val="2"/>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ゴシック"/>
      <family val="3"/>
    </font>
    <font>
      <sz val="10"/>
      <color theme="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22"/>
        <bgColor indexed="64"/>
      </patternFill>
    </fill>
    <fill>
      <patternFill patternType="solid">
        <fgColor rgb="FFCCFFCC"/>
        <bgColor indexed="64"/>
      </patternFill>
    </fill>
    <fill>
      <patternFill patternType="solid">
        <fgColor rgb="FFFF0000"/>
        <bgColor indexed="64"/>
      </patternFill>
    </fill>
    <fill>
      <patternFill patternType="solid">
        <fgColor rgb="FFE75368"/>
        <bgColor indexed="64"/>
      </patternFill>
    </fill>
  </fills>
  <borders count="23">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2"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3" applyNumberFormat="0" applyFont="0" applyAlignment="0" applyProtection="0"/>
    <xf numFmtId="0" fontId="42" fillId="0" borderId="4" applyNumberFormat="0" applyFill="0" applyAlignment="0" applyProtection="0"/>
    <xf numFmtId="0" fontId="43" fillId="29" borderId="0" applyNumberFormat="0" applyBorder="0" applyAlignment="0" applyProtection="0"/>
    <xf numFmtId="0" fontId="44" fillId="30" borderId="5"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0" borderId="10"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5" applyNumberFormat="0" applyAlignment="0" applyProtection="0"/>
    <xf numFmtId="0" fontId="53" fillId="32" borderId="0" applyNumberFormat="0" applyBorder="0" applyAlignment="0" applyProtection="0"/>
  </cellStyleXfs>
  <cellXfs count="146">
    <xf numFmtId="0" fontId="0" fillId="0" borderId="1" xfId="0" applyAlignment="1">
      <alignment/>
    </xf>
    <xf numFmtId="3" fontId="4" fillId="0" borderId="0" xfId="0" applyNumberFormat="1" applyFont="1" applyFill="1" applyBorder="1" applyAlignment="1">
      <alignment vertical="center"/>
    </xf>
    <xf numFmtId="0" fontId="4"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xf>
    <xf numFmtId="3" fontId="5" fillId="0" borderId="0" xfId="0" applyNumberFormat="1" applyFont="1" applyFill="1" applyBorder="1" applyAlignment="1">
      <alignment horizontal="center" vertical="center"/>
    </xf>
    <xf numFmtId="3" fontId="10" fillId="0" borderId="0" xfId="0" applyNumberFormat="1" applyFont="1" applyFill="1" applyBorder="1" applyAlignment="1">
      <alignment vertical="center"/>
    </xf>
    <xf numFmtId="0" fontId="8" fillId="0" borderId="0" xfId="0" applyFont="1" applyFill="1" applyBorder="1" applyAlignment="1">
      <alignment vertical="center"/>
    </xf>
    <xf numFmtId="0" fontId="4" fillId="0" borderId="0" xfId="0" applyFont="1" applyBorder="1" applyAlignment="1">
      <alignment vertical="center"/>
    </xf>
    <xf numFmtId="0" fontId="8" fillId="0" borderId="0" xfId="0" applyFont="1" applyFill="1" applyBorder="1" applyAlignment="1">
      <alignment horizontal="left" vertical="center"/>
    </xf>
    <xf numFmtId="0" fontId="5" fillId="0" borderId="12" xfId="0" applyFont="1" applyFill="1" applyBorder="1" applyAlignment="1">
      <alignment horizontal="center" vertical="center" shrinkToFit="1"/>
    </xf>
    <xf numFmtId="3" fontId="11" fillId="0" borderId="0" xfId="0" applyNumberFormat="1" applyFont="1"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7"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2" fillId="33" borderId="11" xfId="0" applyFont="1" applyFill="1" applyBorder="1" applyAlignment="1" applyProtection="1">
      <alignment horizontal="center" vertical="center" shrinkToFit="1"/>
      <protection locked="0"/>
    </xf>
    <xf numFmtId="0" fontId="12" fillId="33" borderId="13"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3" fontId="10"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7" fillId="0" borderId="0" xfId="0" applyFont="1" applyFill="1" applyBorder="1" applyAlignment="1" applyProtection="1">
      <alignment horizontal="right" vertical="center"/>
      <protection/>
    </xf>
    <xf numFmtId="3" fontId="4" fillId="0" borderId="0" xfId="0" applyNumberFormat="1"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left" vertical="center" shrinkToFit="1"/>
      <protection locked="0"/>
    </xf>
    <xf numFmtId="0" fontId="54" fillId="0" borderId="0" xfId="0" applyFont="1" applyFill="1" applyBorder="1" applyAlignment="1">
      <alignment vertical="center"/>
    </xf>
    <xf numFmtId="0" fontId="5" fillId="0" borderId="0" xfId="0" applyFont="1" applyFill="1" applyBorder="1" applyAlignment="1" applyProtection="1">
      <alignment horizontal="right" vertical="center" shrinkToFit="1"/>
      <protection/>
    </xf>
    <xf numFmtId="0" fontId="12" fillId="0" borderId="0" xfId="0" applyFont="1" applyFill="1" applyBorder="1" applyAlignment="1" applyProtection="1">
      <alignment horizontal="center" vertical="center" shrinkToFit="1"/>
      <protection/>
    </xf>
    <xf numFmtId="0" fontId="12" fillId="0" borderId="0" xfId="0" applyFont="1" applyFill="1" applyBorder="1" applyAlignment="1" applyProtection="1">
      <alignment vertical="center" wrapText="1"/>
      <protection/>
    </xf>
    <xf numFmtId="0" fontId="55"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shrinkToFit="1"/>
      <protection/>
    </xf>
    <xf numFmtId="0" fontId="5" fillId="0" borderId="11" xfId="0"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xf>
    <xf numFmtId="3" fontId="11"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54"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33" borderId="11" xfId="0" applyFont="1" applyFill="1" applyBorder="1" applyAlignment="1" applyProtection="1">
      <alignment vertical="center" shrinkToFit="1"/>
      <protection locked="0"/>
    </xf>
    <xf numFmtId="3" fontId="9"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3" fontId="10"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3" fontId="5"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3" fontId="4" fillId="0" borderId="0" xfId="0" applyNumberFormat="1" applyFont="1" applyFill="1" applyBorder="1" applyAlignment="1" applyProtection="1">
      <alignment vertical="center"/>
      <protection locked="0"/>
    </xf>
    <xf numFmtId="0" fontId="0" fillId="0" borderId="11"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3" fontId="9" fillId="34" borderId="0" xfId="0" applyNumberFormat="1" applyFont="1" applyFill="1" applyBorder="1" applyAlignment="1">
      <alignment horizontal="center" vertical="center"/>
    </xf>
    <xf numFmtId="0" fontId="9" fillId="35" borderId="0" xfId="0" applyFont="1" applyFill="1" applyBorder="1" applyAlignment="1" applyProtection="1">
      <alignment horizontal="center" vertical="center"/>
      <protection locked="0"/>
    </xf>
    <xf numFmtId="0" fontId="4" fillId="0" borderId="0" xfId="0" applyFont="1" applyFill="1" applyBorder="1" applyAlignment="1">
      <alignment horizontal="right" vertical="center"/>
    </xf>
    <xf numFmtId="0" fontId="12" fillId="0" borderId="0" xfId="0" applyFont="1" applyFill="1" applyBorder="1" applyAlignment="1">
      <alignment vertical="center"/>
    </xf>
    <xf numFmtId="0" fontId="5" fillId="0" borderId="0" xfId="0" applyFont="1" applyFill="1" applyBorder="1" applyAlignment="1">
      <alignment horizontal="center" vertical="center"/>
    </xf>
    <xf numFmtId="0" fontId="5" fillId="33" borderId="0" xfId="0" applyFont="1" applyFill="1" applyBorder="1" applyAlignment="1" applyProtection="1">
      <alignment vertical="center"/>
      <protection locked="0"/>
    </xf>
    <xf numFmtId="0" fontId="6" fillId="35" borderId="0" xfId="0" applyFont="1" applyFill="1" applyBorder="1" applyAlignment="1" applyProtection="1">
      <alignment vertical="center"/>
      <protection locked="0"/>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shrinkToFi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12" fillId="36" borderId="19" xfId="0" applyFont="1" applyFill="1" applyBorder="1" applyAlignment="1" applyProtection="1">
      <alignment horizontal="left" vertical="center" shrinkToFit="1"/>
      <protection locked="0"/>
    </xf>
    <xf numFmtId="0" fontId="12" fillId="33" borderId="12" xfId="0" applyFont="1" applyFill="1" applyBorder="1" applyAlignment="1" applyProtection="1">
      <alignment horizontal="center" vertical="center" shrinkToFit="1"/>
      <protection locked="0"/>
    </xf>
    <xf numFmtId="0" fontId="12" fillId="33" borderId="13" xfId="0" applyFont="1" applyFill="1" applyBorder="1" applyAlignment="1" applyProtection="1">
      <alignment horizontal="center" vertical="center" shrinkToFit="1"/>
      <protection locked="0"/>
    </xf>
    <xf numFmtId="0" fontId="5" fillId="35" borderId="12" xfId="0" applyFont="1" applyFill="1" applyBorder="1" applyAlignment="1" applyProtection="1">
      <alignment horizontal="right" vertical="center" shrinkToFit="1"/>
      <protection locked="0"/>
    </xf>
    <xf numFmtId="0" fontId="5" fillId="35" borderId="13" xfId="0" applyFont="1" applyFill="1" applyBorder="1" applyAlignment="1" applyProtection="1">
      <alignment horizontal="right" vertical="center" shrinkToFit="1"/>
      <protection locked="0"/>
    </xf>
    <xf numFmtId="0" fontId="12" fillId="33" borderId="14" xfId="0" applyFont="1" applyFill="1" applyBorder="1" applyAlignment="1" applyProtection="1">
      <alignment horizontal="center" vertical="center" shrinkToFit="1"/>
      <protection locked="0"/>
    </xf>
    <xf numFmtId="0" fontId="12" fillId="33" borderId="20" xfId="0" applyFont="1" applyFill="1" applyBorder="1" applyAlignment="1" applyProtection="1">
      <alignment horizontal="center" vertical="center" shrinkToFit="1"/>
      <protection locked="0"/>
    </xf>
    <xf numFmtId="0" fontId="12" fillId="33" borderId="15" xfId="0" applyFont="1" applyFill="1" applyBorder="1" applyAlignment="1" applyProtection="1">
      <alignment horizontal="center" vertical="center" shrinkToFit="1"/>
      <protection locked="0"/>
    </xf>
    <xf numFmtId="0" fontId="12" fillId="33" borderId="21" xfId="0" applyFont="1" applyFill="1" applyBorder="1" applyAlignment="1" applyProtection="1">
      <alignment horizontal="center" vertical="center" shrinkToFit="1"/>
      <protection locked="0"/>
    </xf>
    <xf numFmtId="3" fontId="9" fillId="34"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12"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shrinkToFit="1"/>
      <protection/>
    </xf>
    <xf numFmtId="0" fontId="5" fillId="0" borderId="13" xfId="0"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wrapText="1" shrinkToFit="1"/>
      <protection/>
    </xf>
    <xf numFmtId="0" fontId="5" fillId="0" borderId="18" xfId="0" applyFont="1" applyFill="1" applyBorder="1" applyAlignment="1" applyProtection="1">
      <alignment horizontal="center" vertical="center" wrapText="1" shrinkToFit="1"/>
      <protection/>
    </xf>
    <xf numFmtId="0" fontId="12" fillId="0" borderId="19" xfId="0" applyFont="1" applyFill="1" applyBorder="1" applyAlignment="1" applyProtection="1">
      <alignment horizontal="left" vertical="center" shrinkToFit="1"/>
      <protection/>
    </xf>
    <xf numFmtId="0" fontId="12" fillId="0" borderId="12" xfId="0" applyFont="1" applyFill="1" applyBorder="1" applyAlignment="1" applyProtection="1">
      <alignment horizontal="center" vertical="center" shrinkToFit="1"/>
      <protection/>
    </xf>
    <xf numFmtId="0" fontId="12" fillId="0" borderId="13" xfId="0" applyFont="1" applyFill="1" applyBorder="1" applyAlignment="1" applyProtection="1">
      <alignment horizontal="center" vertical="center" shrinkToFit="1"/>
      <protection/>
    </xf>
    <xf numFmtId="0" fontId="5" fillId="0" borderId="12" xfId="0" applyFont="1" applyFill="1" applyBorder="1" applyAlignment="1" applyProtection="1">
      <alignment horizontal="right" vertical="center" shrinkToFit="1"/>
      <protection/>
    </xf>
    <xf numFmtId="0" fontId="5" fillId="0" borderId="13" xfId="0" applyFont="1" applyFill="1" applyBorder="1" applyAlignment="1" applyProtection="1">
      <alignment horizontal="right" vertical="center" shrinkToFit="1"/>
      <protection/>
    </xf>
    <xf numFmtId="0" fontId="12" fillId="0" borderId="14" xfId="0" applyFont="1" applyFill="1" applyBorder="1" applyAlignment="1" applyProtection="1">
      <alignment horizontal="center" vertical="center" shrinkToFit="1"/>
      <protection/>
    </xf>
    <xf numFmtId="0" fontId="12" fillId="0" borderId="20" xfId="0" applyFont="1" applyFill="1" applyBorder="1" applyAlignment="1" applyProtection="1">
      <alignment horizontal="center" vertical="center" shrinkToFit="1"/>
      <protection/>
    </xf>
    <xf numFmtId="0" fontId="12" fillId="0" borderId="15" xfId="0" applyFont="1" applyFill="1" applyBorder="1" applyAlignment="1" applyProtection="1">
      <alignment horizontal="center" vertical="center" shrinkToFit="1"/>
      <protection/>
    </xf>
    <xf numFmtId="0" fontId="12" fillId="0" borderId="21" xfId="0" applyFont="1" applyFill="1" applyBorder="1" applyAlignment="1" applyProtection="1">
      <alignment horizontal="center" vertical="center" shrinkToFit="1"/>
      <protection/>
    </xf>
    <xf numFmtId="180" fontId="14" fillId="37" borderId="12" xfId="0" applyNumberFormat="1" applyFont="1" applyFill="1" applyBorder="1" applyAlignment="1" applyProtection="1">
      <alignment horizontal="center" vertical="center"/>
      <protection/>
    </xf>
    <xf numFmtId="180" fontId="14" fillId="37" borderId="22" xfId="0" applyNumberFormat="1" applyFont="1" applyFill="1" applyBorder="1" applyAlignment="1" applyProtection="1">
      <alignment horizontal="center" vertical="center"/>
      <protection/>
    </xf>
    <xf numFmtId="180" fontId="14" fillId="37" borderId="13" xfId="0" applyNumberFormat="1" applyFont="1" applyFill="1" applyBorder="1" applyAlignment="1" applyProtection="1">
      <alignment horizontal="center" vertical="center"/>
      <protection/>
    </xf>
    <xf numFmtId="180" fontId="15" fillId="37" borderId="12" xfId="0" applyNumberFormat="1" applyFont="1" applyFill="1" applyBorder="1" applyAlignment="1" applyProtection="1">
      <alignment horizontal="center" vertical="center"/>
      <protection/>
    </xf>
    <xf numFmtId="180" fontId="15" fillId="37" borderId="22" xfId="0" applyNumberFormat="1" applyFont="1" applyFill="1" applyBorder="1" applyAlignment="1" applyProtection="1">
      <alignment horizontal="center" vertical="center"/>
      <protection/>
    </xf>
    <xf numFmtId="180" fontId="15" fillId="37" borderId="13" xfId="0" applyNumberFormat="1"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3" fontId="9" fillId="34"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0" fontId="12" fillId="0" borderId="0"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21"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762000</xdr:colOff>
      <xdr:row>13</xdr:row>
      <xdr:rowOff>180975</xdr:rowOff>
    </xdr:from>
    <xdr:to>
      <xdr:col>19</xdr:col>
      <xdr:colOff>342900</xdr:colOff>
      <xdr:row>15</xdr:row>
      <xdr:rowOff>47625</xdr:rowOff>
    </xdr:to>
    <xdr:sp>
      <xdr:nvSpPr>
        <xdr:cNvPr id="1" name="角丸四角形吹き出し 2"/>
        <xdr:cNvSpPr>
          <a:spLocks/>
        </xdr:cNvSpPr>
      </xdr:nvSpPr>
      <xdr:spPr>
        <a:xfrm>
          <a:off x="13601700" y="4143375"/>
          <a:ext cx="3486150" cy="438150"/>
        </a:xfrm>
        <a:prstGeom prst="wedgeRoundRectCallout">
          <a:avLst>
            <a:gd name="adj1" fmla="val -65550"/>
            <a:gd name="adj2" fmla="val -150976"/>
          </a:avLst>
        </a:prstGeom>
        <a:solidFill>
          <a:srgbClr val="FFFFFF"/>
        </a:solidFill>
        <a:ln w="25400" cmpd="sng">
          <a:solidFill>
            <a:srgbClr val="F79646"/>
          </a:solidFill>
          <a:headEnd type="none"/>
          <a:tailEnd type="none"/>
        </a:ln>
      </xdr:spPr>
      <xdr:txBody>
        <a:bodyPr vertOverflow="clip" wrap="square"/>
        <a:p>
          <a:pPr algn="l">
            <a:defRPr/>
          </a:pPr>
          <a:r>
            <a:rPr lang="en-US" cap="none" sz="1200" b="1" i="0" u="none" baseline="0">
              <a:solidFill>
                <a:srgbClr val="FF0000"/>
              </a:solidFill>
            </a:rPr>
            <a:t>背景が黄色のセルを入力してください。</a:t>
          </a:r>
        </a:p>
      </xdr:txBody>
    </xdr:sp>
    <xdr:clientData/>
  </xdr:twoCellAnchor>
  <xdr:twoCellAnchor>
    <xdr:from>
      <xdr:col>2</xdr:col>
      <xdr:colOff>609600</xdr:colOff>
      <xdr:row>28</xdr:row>
      <xdr:rowOff>142875</xdr:rowOff>
    </xdr:from>
    <xdr:to>
      <xdr:col>8</xdr:col>
      <xdr:colOff>180975</xdr:colOff>
      <xdr:row>32</xdr:row>
      <xdr:rowOff>114300</xdr:rowOff>
    </xdr:to>
    <xdr:sp>
      <xdr:nvSpPr>
        <xdr:cNvPr id="2" name="角丸四角形吹き出し 3"/>
        <xdr:cNvSpPr>
          <a:spLocks/>
        </xdr:cNvSpPr>
      </xdr:nvSpPr>
      <xdr:spPr>
        <a:xfrm>
          <a:off x="2628900" y="7753350"/>
          <a:ext cx="4800600" cy="1076325"/>
        </a:xfrm>
        <a:prstGeom prst="wedgeRoundRectCallout">
          <a:avLst>
            <a:gd name="adj1" fmla="val -45379"/>
            <a:gd name="adj2" fmla="val -361916"/>
          </a:avLst>
        </a:prstGeom>
        <a:solidFill>
          <a:srgbClr val="FFFFFF"/>
        </a:solidFill>
        <a:ln w="25400" cmpd="sng">
          <a:solidFill>
            <a:srgbClr val="F79646"/>
          </a:solidFill>
          <a:headEnd type="none"/>
          <a:tailEnd type="none"/>
        </a:ln>
      </xdr:spPr>
      <xdr:txBody>
        <a:bodyPr vertOverflow="clip" wrap="square"/>
        <a:p>
          <a:pPr algn="l">
            <a:defRPr/>
          </a:pPr>
          <a:r>
            <a:rPr lang="en-US" cap="none" sz="1200" b="1" i="0" u="none" baseline="0">
              <a:solidFill>
                <a:srgbClr val="FF0000"/>
              </a:solidFill>
            </a:rPr>
            <a:t>OK</a:t>
          </a:r>
          <a:r>
            <a:rPr lang="en-US" cap="none" sz="1200" b="1" i="0" u="none" baseline="0">
              <a:solidFill>
                <a:srgbClr val="FF0000"/>
              </a:solidFill>
            </a:rPr>
            <a:t>にならない場合は、前回報告分から当該報告分までの入退所者の増減が合っていない状態です。</a:t>
          </a:r>
          <a:r>
            <a:rPr lang="en-US" cap="none" sz="1200" b="1" i="0" u="none" baseline="0">
              <a:solidFill>
                <a:srgbClr val="FF0000"/>
              </a:solidFill>
            </a:rPr>
            <a:t>
</a:t>
          </a:r>
          <a:r>
            <a:rPr lang="en-US" cap="none" sz="1200" b="1" i="0" u="none" baseline="0">
              <a:solidFill>
                <a:srgbClr val="FF0000"/>
              </a:solidFill>
            </a:rPr>
            <a:t>セルが赤く表示された場合は修正が必要となります。</a:t>
          </a:r>
          <a:r>
            <a:rPr lang="en-US" cap="none" sz="1200" b="1" i="0" u="none" baseline="0">
              <a:solidFill>
                <a:srgbClr val="FF0000"/>
              </a:solidFill>
            </a:rPr>
            <a:t>
</a:t>
          </a:r>
          <a:r>
            <a:rPr lang="en-US" cap="none" sz="1200" b="1" i="0" u="none" baseline="0">
              <a:solidFill>
                <a:srgbClr val="FF0000"/>
              </a:solidFill>
            </a:rPr>
            <a:t>再度前回報告分とあわせて内容を</a:t>
          </a:r>
          <a:r>
            <a:rPr lang="en-US" cap="none" sz="1200" b="1" i="0" u="none" baseline="0">
              <a:solidFill>
                <a:srgbClr val="FF0000"/>
              </a:solidFill>
            </a:rPr>
            <a:t>66</a:t>
          </a:r>
          <a:r>
            <a:rPr lang="en-US" cap="none" sz="1200" b="1" i="0" u="none" baseline="0">
              <a:solidFill>
                <a:srgbClr val="FF0000"/>
              </a:solidFill>
            </a:rPr>
            <a:t>確認してください。</a:t>
          </a:r>
        </a:p>
      </xdr:txBody>
    </xdr:sp>
    <xdr:clientData/>
  </xdr:twoCellAnchor>
  <xdr:twoCellAnchor>
    <xdr:from>
      <xdr:col>12</xdr:col>
      <xdr:colOff>333375</xdr:colOff>
      <xdr:row>7</xdr:row>
      <xdr:rowOff>38100</xdr:rowOff>
    </xdr:from>
    <xdr:to>
      <xdr:col>18</xdr:col>
      <xdr:colOff>295275</xdr:colOff>
      <xdr:row>9</xdr:row>
      <xdr:rowOff>257175</xdr:rowOff>
    </xdr:to>
    <xdr:sp>
      <xdr:nvSpPr>
        <xdr:cNvPr id="3" name="角丸四角形吹き出し 5"/>
        <xdr:cNvSpPr>
          <a:spLocks/>
        </xdr:cNvSpPr>
      </xdr:nvSpPr>
      <xdr:spPr>
        <a:xfrm>
          <a:off x="11668125" y="2076450"/>
          <a:ext cx="4591050" cy="771525"/>
        </a:xfrm>
        <a:prstGeom prst="wedgeRoundRectCallout">
          <a:avLst>
            <a:gd name="adj1" fmla="val -188759"/>
            <a:gd name="adj2" fmla="val -153509"/>
          </a:avLst>
        </a:prstGeom>
        <a:solidFill>
          <a:srgbClr val="FFFFFF"/>
        </a:solidFill>
        <a:ln w="25400" cmpd="sng">
          <a:solidFill>
            <a:srgbClr val="F79646"/>
          </a:solidFill>
          <a:headEnd type="none"/>
          <a:tailEnd type="none"/>
        </a:ln>
      </xdr:spPr>
      <xdr:txBody>
        <a:bodyPr vertOverflow="clip" wrap="square"/>
        <a:p>
          <a:pPr algn="l">
            <a:defRPr/>
          </a:pPr>
          <a:r>
            <a:rPr lang="en-US" cap="none" sz="1200" b="1" i="0" u="none" baseline="0">
              <a:solidFill>
                <a:srgbClr val="FF0000"/>
              </a:solidFill>
            </a:rPr>
            <a:t>「前ブック１月分報告」のシートに年度を入力すると</a:t>
          </a:r>
          <a:r>
            <a:rPr lang="en-US" cap="none" sz="1200" b="1" i="0" u="none" baseline="0">
              <a:solidFill>
                <a:srgbClr val="FF0000"/>
              </a:solidFill>
            </a:rPr>
            <a:t>
</a:t>
          </a:r>
          <a:r>
            <a:rPr lang="en-US" cap="none" sz="1200" b="1" i="0" u="none" baseline="0">
              <a:solidFill>
                <a:srgbClr val="FF0000"/>
              </a:solidFill>
            </a:rPr>
            <a:t>「３か月まとめ</a:t>
          </a:r>
          <a:r>
            <a:rPr lang="en-US" cap="none" sz="1200" b="1" i="0" u="none" baseline="0">
              <a:solidFill>
                <a:srgbClr val="FF0000"/>
              </a:solidFill>
            </a:rPr>
            <a:t>【</a:t>
          </a:r>
          <a:r>
            <a:rPr lang="en-US" cap="none" sz="1200" b="1" i="0" u="none" baseline="0">
              <a:solidFill>
                <a:srgbClr val="FF0000"/>
              </a:solidFill>
            </a:rPr>
            <a:t>●月報告分</a:t>
          </a:r>
          <a:r>
            <a:rPr lang="en-US" cap="none" sz="1200" b="1" i="0" u="none" baseline="0">
              <a:solidFill>
                <a:srgbClr val="FF0000"/>
              </a:solidFill>
            </a:rPr>
            <a:t>】</a:t>
          </a:r>
          <a:r>
            <a:rPr lang="en-US" cap="none" sz="1200" b="1" i="0" u="none" baseline="0">
              <a:solidFill>
                <a:srgbClr val="FF0000"/>
              </a:solidFill>
            </a:rPr>
            <a:t>」シートの年度に反映されます。</a:t>
          </a:r>
        </a:p>
      </xdr:txBody>
    </xdr:sp>
    <xdr:clientData/>
  </xdr:twoCellAnchor>
  <xdr:twoCellAnchor>
    <xdr:from>
      <xdr:col>10</xdr:col>
      <xdr:colOff>619125</xdr:colOff>
      <xdr:row>1</xdr:row>
      <xdr:rowOff>152400</xdr:rowOff>
    </xdr:from>
    <xdr:to>
      <xdr:col>17</xdr:col>
      <xdr:colOff>619125</xdr:colOff>
      <xdr:row>4</xdr:row>
      <xdr:rowOff>123825</xdr:rowOff>
    </xdr:to>
    <xdr:sp>
      <xdr:nvSpPr>
        <xdr:cNvPr id="4" name="角丸四角形吹き出し 6"/>
        <xdr:cNvSpPr>
          <a:spLocks/>
        </xdr:cNvSpPr>
      </xdr:nvSpPr>
      <xdr:spPr>
        <a:xfrm>
          <a:off x="10448925" y="542925"/>
          <a:ext cx="5353050" cy="847725"/>
        </a:xfrm>
        <a:prstGeom prst="wedgeRoundRectCallout">
          <a:avLst>
            <a:gd name="adj1" fmla="val -74101"/>
            <a:gd name="adj2" fmla="val -22402"/>
          </a:avLst>
        </a:prstGeom>
        <a:solidFill>
          <a:srgbClr val="FFFFFF"/>
        </a:solidFill>
        <a:ln w="25400" cmpd="sng">
          <a:solidFill>
            <a:srgbClr val="F79646"/>
          </a:solidFill>
          <a:headEnd type="none"/>
          <a:tailEnd type="none"/>
        </a:ln>
      </xdr:spPr>
      <xdr:txBody>
        <a:bodyPr vertOverflow="clip" wrap="square"/>
        <a:p>
          <a:pPr algn="l">
            <a:defRPr/>
          </a:pPr>
          <a:r>
            <a:rPr lang="en-US" cap="none" sz="1200" b="1" i="0" u="none" baseline="0">
              <a:solidFill>
                <a:srgbClr val="FF0000"/>
              </a:solidFill>
            </a:rPr>
            <a:t>このメールアドレス宛てにメールでご提出いただきますようご協力ください。メールが使えない場合は上に記載のＦＡＸにてご提出ください。</a:t>
          </a:r>
        </a:p>
      </xdr:txBody>
    </xdr:sp>
    <xdr:clientData/>
  </xdr:twoCellAnchor>
  <xdr:twoCellAnchor>
    <xdr:from>
      <xdr:col>12</xdr:col>
      <xdr:colOff>295275</xdr:colOff>
      <xdr:row>19</xdr:row>
      <xdr:rowOff>85725</xdr:rowOff>
    </xdr:from>
    <xdr:to>
      <xdr:col>18</xdr:col>
      <xdr:colOff>276225</xdr:colOff>
      <xdr:row>23</xdr:row>
      <xdr:rowOff>0</xdr:rowOff>
    </xdr:to>
    <xdr:sp>
      <xdr:nvSpPr>
        <xdr:cNvPr id="5" name="角丸四角形吹き出し 7"/>
        <xdr:cNvSpPr>
          <a:spLocks/>
        </xdr:cNvSpPr>
      </xdr:nvSpPr>
      <xdr:spPr>
        <a:xfrm>
          <a:off x="11630025" y="5495925"/>
          <a:ext cx="4610100" cy="790575"/>
        </a:xfrm>
        <a:prstGeom prst="wedgeRoundRectCallout">
          <a:avLst>
            <a:gd name="adj1" fmla="val -107939"/>
            <a:gd name="adj2" fmla="val -242032"/>
          </a:avLst>
        </a:prstGeom>
        <a:solidFill>
          <a:srgbClr val="FFFFFF"/>
        </a:solidFill>
        <a:ln w="25400" cmpd="sng">
          <a:solidFill>
            <a:srgbClr val="F79646"/>
          </a:solidFill>
          <a:headEnd type="none"/>
          <a:tailEnd type="none"/>
        </a:ln>
      </xdr:spPr>
      <xdr:txBody>
        <a:bodyPr vertOverflow="clip" wrap="square"/>
        <a:p>
          <a:pPr algn="l">
            <a:defRPr/>
          </a:pPr>
          <a:r>
            <a:rPr lang="en-US" cap="none" sz="1200" b="1" i="0" u="none" baseline="0">
              <a:solidFill>
                <a:srgbClr val="FF0000"/>
              </a:solidFill>
            </a:rPr>
            <a:t>報告月に対応した「計算シート</a:t>
          </a:r>
          <a:r>
            <a:rPr lang="en-US" cap="none" sz="1200" b="1" i="0" u="none" baseline="0">
              <a:solidFill>
                <a:srgbClr val="FF0000"/>
              </a:solidFill>
            </a:rPr>
            <a:t>【</a:t>
          </a:r>
          <a:r>
            <a:rPr lang="en-US" cap="none" sz="1200" b="1" i="0" u="none" baseline="0">
              <a:solidFill>
                <a:srgbClr val="FF0000"/>
              </a:solidFill>
            </a:rPr>
            <a:t>●月報告分</a:t>
          </a:r>
          <a:r>
            <a:rPr lang="en-US" cap="none" sz="1200" b="1" i="0" u="none" baseline="0">
              <a:solidFill>
                <a:srgbClr val="FF0000"/>
              </a:solidFill>
            </a:rPr>
            <a:t>】</a:t>
          </a:r>
          <a:r>
            <a:rPr lang="en-US" cap="none" sz="1200" b="1" i="0" u="none" baseline="0">
              <a:solidFill>
                <a:srgbClr val="FF0000"/>
              </a:solidFill>
            </a:rPr>
            <a:t>」に入力すると反映されます。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1:AA42"/>
  <sheetViews>
    <sheetView tabSelected="1" zoomScale="75" zoomScaleNormal="75" zoomScalePageLayoutView="0" workbookViewId="0" topLeftCell="A1">
      <selection activeCell="R31" sqref="A1:IV16384"/>
    </sheetView>
  </sheetViews>
  <sheetFormatPr defaultColWidth="8.296875" defaultRowHeight="21.75" customHeight="1"/>
  <cols>
    <col min="1" max="1" width="3.09765625" style="2" customWidth="1"/>
    <col min="2" max="2" width="18.09765625" style="1" customWidth="1"/>
    <col min="3" max="3" width="13.3984375" style="2" customWidth="1"/>
    <col min="4" max="4" width="13.19921875" style="2" customWidth="1"/>
    <col min="5" max="5" width="8.09765625" style="2" customWidth="1"/>
    <col min="6" max="6" width="3.59765625" style="2" customWidth="1"/>
    <col min="7" max="7" width="8.09765625" style="2" customWidth="1"/>
    <col min="8" max="8" width="8.5" style="2" customWidth="1"/>
    <col min="9" max="9" width="11.09765625" style="2" customWidth="1"/>
    <col min="10" max="10" width="16" style="2" customWidth="1"/>
    <col min="11" max="14" width="7.8984375" style="2" customWidth="1"/>
    <col min="15" max="26" width="8.19921875" style="2" customWidth="1"/>
    <col min="27" max="27" width="8.19921875" style="41" customWidth="1"/>
    <col min="28" max="16384" width="8.19921875" style="2" customWidth="1"/>
  </cols>
  <sheetData>
    <row r="1" spans="2:15" ht="30.75" customHeight="1">
      <c r="B1" s="77" t="s">
        <v>15</v>
      </c>
      <c r="C1" s="77"/>
      <c r="E1" s="78" t="s">
        <v>59</v>
      </c>
      <c r="F1" s="78"/>
      <c r="G1" s="78"/>
      <c r="H1" s="78"/>
      <c r="I1" s="78"/>
      <c r="J1" s="78"/>
      <c r="K1" s="78"/>
      <c r="L1" s="19" t="s">
        <v>18</v>
      </c>
      <c r="O1" s="2">
        <f>IF(E1="仙南保健福祉事務所 成人・高齢班",1,IF(E1="仙台保健福祉事務所 高齢者支援班",2,IF(E1="北部保健福祉事務所 高齢者支援班",3,IF(E1="東部保健福祉事務所 高齢者支援班",4,IF(E1="気仙沼保健福祉事務所 成人高齢班",5,IF(E1="長寿社会政策課 施設支援班",6,""))))))</f>
        <v>6</v>
      </c>
    </row>
    <row r="2" spans="2:13" ht="22.5" customHeight="1">
      <c r="B2" s="9"/>
      <c r="C2" s="9"/>
      <c r="E2" s="79" t="s">
        <v>17</v>
      </c>
      <c r="F2" s="79"/>
      <c r="G2" s="80" t="str">
        <f>IF(O1=1,"0224-52-3678",IF(O1=2,"022-362-6161",IF(O1=3,"0229-23-7562",IF(O1=4,"0225-94-8982",IF(O1=5,"0226-24-4901",IF(O1=6,"022-211-2596",""))))))</f>
        <v>022-211-2596</v>
      </c>
      <c r="H2" s="80"/>
      <c r="I2" s="80"/>
      <c r="J2" s="80"/>
      <c r="K2" s="12"/>
      <c r="L2" s="12"/>
      <c r="M2" s="12"/>
    </row>
    <row r="3" spans="2:27" ht="21.75" customHeight="1">
      <c r="B3" s="3" t="str">
        <f>IF(C7="特別養護老人ホーム","様式１",IF(C7="介護老人保健施設","様式４",IF(C7="養護老人ホーム","様式７",IF(C7="軽費老人ホーム","様式１０",IF(C7="認知症対応型グループホーム","様式１３","")))))</f>
        <v>様式１</v>
      </c>
      <c r="E3" s="79" t="s">
        <v>16</v>
      </c>
      <c r="F3" s="79"/>
      <c r="G3" s="80" t="str">
        <f>IF(O1=1,"snthbsk@pref.miyagi.lg.jp",IF(O1=2,"sdhwfzko@pref.miyagi.lg.jp",IF(O1=3,"nh-thbko@pref.miyagi.lg.jp",IF(O1=4,"et-hcth@pref.miyagi.lg.jp",IF(O1=5,"kshwfz-sk@pref.miyagi.lg.jp",IF(O1=6,"choujut2@pref.miyagi.lg.jp",""))))))</f>
        <v>choujut2@pref.miyagi.lg.jp</v>
      </c>
      <c r="H3" s="80"/>
      <c r="I3" s="80"/>
      <c r="J3" s="80"/>
      <c r="AA3" s="41" t="s">
        <v>100</v>
      </c>
    </row>
    <row r="4" spans="2:27" s="10" customFormat="1" ht="24.75" customHeight="1">
      <c r="B4" s="17"/>
      <c r="C4" s="17"/>
      <c r="D4" s="18" t="s">
        <v>58</v>
      </c>
      <c r="E4" s="20"/>
      <c r="F4" s="16" t="s">
        <v>19</v>
      </c>
      <c r="G4" s="22">
        <v>4</v>
      </c>
      <c r="H4" s="17" t="s">
        <v>24</v>
      </c>
      <c r="I4" s="17"/>
      <c r="J4" s="17"/>
      <c r="K4" s="17"/>
      <c r="L4" s="17"/>
      <c r="M4" s="17"/>
      <c r="N4" s="17"/>
      <c r="AA4" s="41" t="s">
        <v>95</v>
      </c>
    </row>
    <row r="5" spans="2:27" s="4" customFormat="1" ht="17.25" customHeight="1">
      <c r="B5" s="3"/>
      <c r="C5" s="5"/>
      <c r="D5" s="5"/>
      <c r="E5" s="5"/>
      <c r="F5" s="5"/>
      <c r="AA5" s="41" t="s">
        <v>96</v>
      </c>
    </row>
    <row r="6" spans="2:27" s="4" customFormat="1" ht="21.75" customHeight="1">
      <c r="B6" s="3"/>
      <c r="C6" s="5"/>
      <c r="D6" s="5"/>
      <c r="E6" s="5"/>
      <c r="F6" s="5"/>
      <c r="H6" s="81" t="s">
        <v>23</v>
      </c>
      <c r="I6" s="81"/>
      <c r="J6" s="82"/>
      <c r="K6" s="82"/>
      <c r="L6" s="82"/>
      <c r="M6" s="82"/>
      <c r="N6" s="82"/>
      <c r="AA6" s="41" t="s">
        <v>97</v>
      </c>
    </row>
    <row r="7" spans="2:27" s="4" customFormat="1" ht="21.75" customHeight="1">
      <c r="B7" s="1" t="s">
        <v>0</v>
      </c>
      <c r="C7" s="83" t="s">
        <v>20</v>
      </c>
      <c r="D7" s="83"/>
      <c r="E7" s="83"/>
      <c r="F7" s="83"/>
      <c r="H7" s="81" t="s">
        <v>1</v>
      </c>
      <c r="I7" s="81"/>
      <c r="J7" s="82"/>
      <c r="K7" s="82"/>
      <c r="L7" s="82"/>
      <c r="M7" s="82"/>
      <c r="N7" s="82"/>
      <c r="AA7" s="41" t="s">
        <v>98</v>
      </c>
    </row>
    <row r="8" spans="2:27" s="4" customFormat="1" ht="21.75" customHeight="1">
      <c r="B8" s="3"/>
      <c r="C8" s="5" t="s">
        <v>22</v>
      </c>
      <c r="D8" s="21">
        <v>19</v>
      </c>
      <c r="E8" s="5" t="s">
        <v>21</v>
      </c>
      <c r="H8" s="81" t="s">
        <v>2</v>
      </c>
      <c r="I8" s="81"/>
      <c r="J8" s="82"/>
      <c r="K8" s="82"/>
      <c r="L8" s="82"/>
      <c r="M8" s="82"/>
      <c r="N8" s="82"/>
      <c r="AA8" s="41" t="s">
        <v>99</v>
      </c>
    </row>
    <row r="9" ht="21.75" customHeight="1">
      <c r="AA9" s="41" t="s">
        <v>61</v>
      </c>
    </row>
    <row r="10" spans="2:27" s="4" customFormat="1" ht="21.75" customHeight="1">
      <c r="B10" s="84" t="s">
        <v>14</v>
      </c>
      <c r="C10" s="86" t="s">
        <v>3</v>
      </c>
      <c r="D10" s="88" t="s">
        <v>4</v>
      </c>
      <c r="E10" s="90" t="s">
        <v>26</v>
      </c>
      <c r="F10" s="91"/>
      <c r="G10" s="91"/>
      <c r="H10" s="92"/>
      <c r="I10" s="90" t="s">
        <v>27</v>
      </c>
      <c r="J10" s="91"/>
      <c r="K10" s="91"/>
      <c r="L10" s="91"/>
      <c r="M10" s="91"/>
      <c r="N10" s="92"/>
      <c r="AA10" s="41" t="s">
        <v>62</v>
      </c>
    </row>
    <row r="11" spans="2:27" s="4" customFormat="1" ht="35.25" customHeight="1">
      <c r="B11" s="85"/>
      <c r="C11" s="87"/>
      <c r="D11" s="89"/>
      <c r="E11" s="93" t="s">
        <v>5</v>
      </c>
      <c r="F11" s="94"/>
      <c r="G11" s="93" t="s">
        <v>6</v>
      </c>
      <c r="H11" s="94"/>
      <c r="I11" s="6" t="s">
        <v>5</v>
      </c>
      <c r="J11" s="6" t="s">
        <v>7</v>
      </c>
      <c r="K11" s="90" t="s">
        <v>8</v>
      </c>
      <c r="L11" s="91"/>
      <c r="M11" s="91"/>
      <c r="N11" s="92"/>
      <c r="AA11" s="41" t="s">
        <v>63</v>
      </c>
    </row>
    <row r="12" spans="2:27" s="4" customFormat="1" ht="21" customHeight="1">
      <c r="B12" s="98" t="s">
        <v>100</v>
      </c>
      <c r="C12" s="96">
        <v>17</v>
      </c>
      <c r="D12" s="96">
        <v>10</v>
      </c>
      <c r="E12" s="140">
        <v>6</v>
      </c>
      <c r="F12" s="141"/>
      <c r="G12" s="140">
        <v>3</v>
      </c>
      <c r="H12" s="141"/>
      <c r="I12" s="144">
        <v>6</v>
      </c>
      <c r="J12" s="144">
        <v>3</v>
      </c>
      <c r="K12" s="13" t="s">
        <v>9</v>
      </c>
      <c r="L12" s="13" t="s">
        <v>10</v>
      </c>
      <c r="M12" s="13" t="s">
        <v>11</v>
      </c>
      <c r="N12" s="7" t="s">
        <v>12</v>
      </c>
      <c r="AA12" s="41" t="s">
        <v>64</v>
      </c>
    </row>
    <row r="13" spans="2:27" s="4" customFormat="1" ht="30" customHeight="1">
      <c r="B13" s="99"/>
      <c r="C13" s="97"/>
      <c r="D13" s="97"/>
      <c r="E13" s="142"/>
      <c r="F13" s="143"/>
      <c r="G13" s="142"/>
      <c r="H13" s="143"/>
      <c r="I13" s="145"/>
      <c r="J13" s="145"/>
      <c r="K13" s="23">
        <v>1</v>
      </c>
      <c r="L13" s="23">
        <v>2</v>
      </c>
      <c r="M13" s="23">
        <v>1</v>
      </c>
      <c r="N13" s="24">
        <v>2</v>
      </c>
      <c r="AA13" s="41" t="s">
        <v>65</v>
      </c>
    </row>
    <row r="14" spans="2:27" s="4" customFormat="1" ht="30" customHeight="1">
      <c r="B14" s="37"/>
      <c r="C14" s="95" t="str">
        <f>IF(C12='前ブック１月分報告'!C12+'シートの使い方'!E12-'シートの使い方'!I12,"OK","↑前回報告時と増減が合いません。")</f>
        <v>↑前回報告時と増減が合いません。</v>
      </c>
      <c r="D14" s="95"/>
      <c r="E14" s="95"/>
      <c r="F14" s="95"/>
      <c r="G14" s="95"/>
      <c r="H14" s="38"/>
      <c r="I14" s="40" t="str">
        <f>IF(I12=K13+L13+M13+N13,"OK","↑退所者数合計と内訳が合いません。")</f>
        <v>OK</v>
      </c>
      <c r="J14" s="38"/>
      <c r="K14" s="38"/>
      <c r="L14" s="38"/>
      <c r="M14" s="38"/>
      <c r="N14" s="39"/>
      <c r="AA14" s="41" t="s">
        <v>66</v>
      </c>
    </row>
    <row r="15" spans="2:27" s="4" customFormat="1" ht="15" customHeight="1">
      <c r="B15" s="8"/>
      <c r="AA15" s="41" t="s">
        <v>67</v>
      </c>
    </row>
    <row r="16" spans="2:27" ht="17.25" customHeight="1">
      <c r="B16" s="1" t="s">
        <v>28</v>
      </c>
      <c r="AA16" s="41" t="s">
        <v>68</v>
      </c>
    </row>
    <row r="17" spans="2:27" ht="17.25" customHeight="1">
      <c r="B17" s="11" t="s">
        <v>29</v>
      </c>
      <c r="AA17" s="41" t="s">
        <v>69</v>
      </c>
    </row>
    <row r="18" spans="2:27" ht="17.25" customHeight="1">
      <c r="B18" s="1" t="s">
        <v>30</v>
      </c>
      <c r="AA18" s="41" t="s">
        <v>70</v>
      </c>
    </row>
    <row r="19" spans="2:27" ht="17.25" customHeight="1">
      <c r="B19" s="1" t="s">
        <v>31</v>
      </c>
      <c r="AA19" s="41" t="s">
        <v>71</v>
      </c>
    </row>
    <row r="20" spans="2:27" ht="17.25" customHeight="1">
      <c r="B20" s="1" t="s">
        <v>32</v>
      </c>
      <c r="AA20" s="41" t="s">
        <v>72</v>
      </c>
    </row>
    <row r="21" spans="2:27" ht="17.25" customHeight="1">
      <c r="B21" s="1" t="s">
        <v>33</v>
      </c>
      <c r="AA21" s="41" t="s">
        <v>73</v>
      </c>
    </row>
    <row r="22" spans="2:27" ht="17.25" customHeight="1">
      <c r="B22" s="1" t="s">
        <v>13</v>
      </c>
      <c r="AA22" s="41" t="s">
        <v>74</v>
      </c>
    </row>
    <row r="23" spans="2:27" ht="17.25" customHeight="1">
      <c r="B23" s="1" t="s">
        <v>25</v>
      </c>
      <c r="AA23" s="41" t="s">
        <v>75</v>
      </c>
    </row>
    <row r="24" spans="2:27" s="15" customFormat="1" ht="17.25" customHeight="1">
      <c r="B24" s="14"/>
      <c r="AA24" s="41" t="s">
        <v>76</v>
      </c>
    </row>
    <row r="25" ht="21.75" customHeight="1">
      <c r="AA25" s="41" t="s">
        <v>77</v>
      </c>
    </row>
    <row r="26" ht="21.75" customHeight="1">
      <c r="AA26" s="41" t="s">
        <v>78</v>
      </c>
    </row>
    <row r="27" ht="21.75" customHeight="1">
      <c r="AA27" s="41" t="s">
        <v>79</v>
      </c>
    </row>
    <row r="28" ht="21.75" customHeight="1">
      <c r="AA28" s="41" t="s">
        <v>80</v>
      </c>
    </row>
    <row r="29" ht="21.75" customHeight="1">
      <c r="AA29" s="41" t="s">
        <v>81</v>
      </c>
    </row>
    <row r="30" ht="21.75" customHeight="1">
      <c r="AA30" s="41" t="s">
        <v>82</v>
      </c>
    </row>
    <row r="31" ht="21.75" customHeight="1">
      <c r="AA31" s="41" t="s">
        <v>83</v>
      </c>
    </row>
    <row r="32" ht="21.75" customHeight="1">
      <c r="AA32" s="41" t="s">
        <v>84</v>
      </c>
    </row>
    <row r="33" ht="21.75" customHeight="1">
      <c r="AA33" s="41" t="s">
        <v>85</v>
      </c>
    </row>
    <row r="34" ht="21.75" customHeight="1">
      <c r="AA34" s="41" t="s">
        <v>86</v>
      </c>
    </row>
    <row r="35" ht="21.75" customHeight="1">
      <c r="AA35" s="41" t="s">
        <v>87</v>
      </c>
    </row>
    <row r="36" ht="21.75" customHeight="1">
      <c r="AA36" s="41" t="s">
        <v>88</v>
      </c>
    </row>
    <row r="37" ht="21.75" customHeight="1">
      <c r="AA37" s="41" t="s">
        <v>89</v>
      </c>
    </row>
    <row r="38" ht="21.75" customHeight="1">
      <c r="AA38" s="41" t="s">
        <v>90</v>
      </c>
    </row>
    <row r="39" ht="21.75" customHeight="1">
      <c r="AA39" s="41" t="s">
        <v>91</v>
      </c>
    </row>
    <row r="40" ht="21.75" customHeight="1">
      <c r="AA40" s="41" t="s">
        <v>92</v>
      </c>
    </row>
    <row r="41" ht="21.75" customHeight="1">
      <c r="AA41" s="41" t="s">
        <v>93</v>
      </c>
    </row>
    <row r="42" ht="21.75" customHeight="1">
      <c r="AA42" s="41" t="s">
        <v>94</v>
      </c>
    </row>
  </sheetData>
  <sheetProtection password="D30D" sheet="1" objects="1" scenarios="1" selectLockedCells="1" selectUnlockedCells="1"/>
  <mergeCells count="29">
    <mergeCell ref="C14:G14"/>
    <mergeCell ref="J12:J13"/>
    <mergeCell ref="B12:B13"/>
    <mergeCell ref="C12:C13"/>
    <mergeCell ref="D12:D13"/>
    <mergeCell ref="E12:F13"/>
    <mergeCell ref="G12:H13"/>
    <mergeCell ref="I12:I13"/>
    <mergeCell ref="B10:B11"/>
    <mergeCell ref="C10:C11"/>
    <mergeCell ref="D10:D11"/>
    <mergeCell ref="E10:H10"/>
    <mergeCell ref="I10:N10"/>
    <mergeCell ref="E11:F11"/>
    <mergeCell ref="G11:H11"/>
    <mergeCell ref="K11:N11"/>
    <mergeCell ref="H6:I6"/>
    <mergeCell ref="J6:N6"/>
    <mergeCell ref="C7:F7"/>
    <mergeCell ref="H7:I7"/>
    <mergeCell ref="J7:N7"/>
    <mergeCell ref="H8:I8"/>
    <mergeCell ref="J8:N8"/>
    <mergeCell ref="B1:C1"/>
    <mergeCell ref="E1:K1"/>
    <mergeCell ref="E2:F2"/>
    <mergeCell ref="G2:J2"/>
    <mergeCell ref="E3:F3"/>
    <mergeCell ref="G3:J3"/>
  </mergeCells>
  <dataValidations count="3">
    <dataValidation type="list" allowBlank="1" showInputMessage="1" showErrorMessage="1" sqref="C7">
      <formula1>"特別養護老人ホーム,介護老人保健施設,養護老人ホーム,軽費老人ホーム,認知症対応型グループホーム"</formula1>
    </dataValidation>
    <dataValidation type="list" allowBlank="1" showInputMessage="1" showErrorMessage="1" sqref="E1:K1">
      <formula1>"仙南保健福祉事務所 成人・高齢班,仙台保健福祉事務所 高齢者支援班,北部保健福祉事務所 高齢者支援班,東部保健福祉事務所 高齢者支援班,気仙沼保健福祉事務所 成人高齢班,長寿社会政策課 施設支援班"</formula1>
    </dataValidation>
    <dataValidation type="list" allowBlank="1" showInputMessage="1" showErrorMessage="1" sqref="B12:B13">
      <formula1>$AA$3:$AA$42</formula1>
    </dataValidation>
  </dataValidations>
  <printOptions/>
  <pageMargins left="0.787" right="0.42" top="0.68" bottom="0.61" header="0.512" footer="0.51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92D050"/>
  </sheetPr>
  <dimension ref="B1:P23"/>
  <sheetViews>
    <sheetView zoomScale="75" zoomScaleNormal="75" zoomScalePageLayoutView="0" workbookViewId="0" topLeftCell="A1">
      <selection activeCell="A1" sqref="A1"/>
    </sheetView>
  </sheetViews>
  <sheetFormatPr defaultColWidth="8.296875" defaultRowHeight="21.75" customHeight="1"/>
  <cols>
    <col min="1" max="1" width="3.09765625" style="60" customWidth="1"/>
    <col min="2" max="2" width="15.09765625" style="71" customWidth="1"/>
    <col min="3" max="5" width="15.09765625" style="60" customWidth="1"/>
    <col min="6" max="6" width="10.19921875" style="60" customWidth="1"/>
    <col min="7" max="8" width="21.3984375" style="60" customWidth="1"/>
    <col min="9" max="9" width="8.8984375" style="60" customWidth="1"/>
    <col min="10" max="10" width="10.59765625" style="60" customWidth="1"/>
    <col min="11" max="16384" width="8.19921875" style="60" customWidth="1"/>
  </cols>
  <sheetData>
    <row r="1" spans="2:11" ht="30.75" customHeight="1">
      <c r="B1" s="137" t="s">
        <v>15</v>
      </c>
      <c r="C1" s="137"/>
      <c r="D1" s="58"/>
      <c r="E1" s="78" t="s">
        <v>59</v>
      </c>
      <c r="F1" s="78"/>
      <c r="G1" s="78"/>
      <c r="H1" s="55" t="s">
        <v>101</v>
      </c>
      <c r="I1" s="55"/>
      <c r="J1" s="59"/>
      <c r="K1" s="60">
        <f>IF(E1="仙南保健福祉事務所 成人・高齢班",1,IF(E1="仙台保健福祉事務所 高齢者支援班",2,IF(E1="北部保健福祉事務所 高齢者支援班",3,IF(E1="東部保健福祉事務所 高齢者支援班",4,IF(E1="気仙沼保健福祉事務所 成人高齢班",5,IF(E1="長寿社会政策課 在宅・施設支援班",6,""))))))</f>
      </c>
    </row>
    <row r="2" spans="2:10" ht="22.5" customHeight="1">
      <c r="B2" s="61"/>
      <c r="C2" s="61"/>
      <c r="E2" s="138" t="s">
        <v>17</v>
      </c>
      <c r="F2" s="138"/>
      <c r="G2" s="139"/>
      <c r="H2" s="139"/>
      <c r="I2" s="62"/>
      <c r="J2" s="63"/>
    </row>
    <row r="3" spans="2:9" ht="21.75" customHeight="1">
      <c r="B3" s="64"/>
      <c r="E3" s="138" t="s">
        <v>16</v>
      </c>
      <c r="F3" s="138"/>
      <c r="G3" s="139"/>
      <c r="H3" s="139"/>
      <c r="I3" s="62"/>
    </row>
    <row r="4" spans="2:16" s="66" customFormat="1" ht="24.75" customHeight="1">
      <c r="B4" s="65"/>
      <c r="D4" s="67" t="s">
        <v>58</v>
      </c>
      <c r="E4" s="22">
        <f>'前ブック１月分報告'!E4+1</f>
        <v>7</v>
      </c>
      <c r="F4" s="65" t="s">
        <v>130</v>
      </c>
      <c r="G4" s="22"/>
      <c r="H4" s="65"/>
      <c r="I4" s="65"/>
      <c r="J4" s="65"/>
      <c r="K4" s="65"/>
      <c r="L4" s="65"/>
      <c r="M4" s="65"/>
      <c r="N4" s="65"/>
      <c r="P4" s="68"/>
    </row>
    <row r="5" spans="2:6" s="69" customFormat="1" ht="17.25" customHeight="1">
      <c r="B5" s="64"/>
      <c r="C5" s="56"/>
      <c r="D5" s="56"/>
      <c r="E5" s="56"/>
      <c r="F5" s="56"/>
    </row>
    <row r="6" spans="2:10" s="69" customFormat="1" ht="21.75" customHeight="1">
      <c r="B6" s="64"/>
      <c r="C6" s="56"/>
      <c r="D6" s="56"/>
      <c r="E6" s="56"/>
      <c r="F6" s="56"/>
      <c r="G6" s="70" t="s">
        <v>23</v>
      </c>
      <c r="H6" s="134"/>
      <c r="I6" s="134"/>
      <c r="J6" s="134"/>
    </row>
    <row r="7" spans="2:10" s="69" customFormat="1" ht="21.75" customHeight="1">
      <c r="B7" s="71" t="s">
        <v>0</v>
      </c>
      <c r="C7" s="135" t="str">
        <f>'3箇月まとめ【4月報告分】'!C7:F7</f>
        <v>特別養護老人ホーム</v>
      </c>
      <c r="D7" s="135"/>
      <c r="E7" s="135"/>
      <c r="F7" s="56"/>
      <c r="G7" s="70" t="s">
        <v>1</v>
      </c>
      <c r="H7" s="134"/>
      <c r="I7" s="134"/>
      <c r="J7" s="134"/>
    </row>
    <row r="8" spans="2:10" s="69" customFormat="1" ht="21.75" customHeight="1">
      <c r="B8" s="64"/>
      <c r="C8" s="56" t="s">
        <v>22</v>
      </c>
      <c r="D8" s="21"/>
      <c r="E8" s="56" t="s">
        <v>102</v>
      </c>
      <c r="G8" s="70" t="s">
        <v>2</v>
      </c>
      <c r="H8" s="134"/>
      <c r="I8" s="134"/>
      <c r="J8" s="134"/>
    </row>
    <row r="9" spans="3:10" ht="21.75" customHeight="1">
      <c r="C9" s="71"/>
      <c r="D9" s="71"/>
      <c r="E9" s="71"/>
      <c r="F9" s="71"/>
      <c r="G9" s="71"/>
      <c r="H9" s="71"/>
      <c r="I9" s="71"/>
      <c r="J9" s="71"/>
    </row>
    <row r="10" spans="2:8" s="69" customFormat="1" ht="36" customHeight="1">
      <c r="B10" s="136" t="s">
        <v>124</v>
      </c>
      <c r="C10" s="136"/>
      <c r="D10" s="136" t="s">
        <v>126</v>
      </c>
      <c r="E10" s="136"/>
      <c r="F10" s="73"/>
      <c r="G10" s="74" t="s">
        <v>105</v>
      </c>
      <c r="H10" s="74" t="s">
        <v>106</v>
      </c>
    </row>
    <row r="11" spans="2:8" s="69" customFormat="1" ht="23.25" customHeight="1">
      <c r="B11" s="72" t="s">
        <v>107</v>
      </c>
      <c r="C11" s="72" t="s">
        <v>108</v>
      </c>
      <c r="D11" s="72" t="s">
        <v>107</v>
      </c>
      <c r="E11" s="72" t="s">
        <v>109</v>
      </c>
      <c r="G11" s="128">
        <f>IF(COUNTA(C12:C40)=0,"",SUBTOTAL(1,C12:C40))</f>
      </c>
      <c r="H11" s="131">
        <f>IF(COUNTA(E12:E40)=0,"",SUBTOTAL(1,E12:E40))</f>
      </c>
    </row>
    <row r="12" spans="2:10" s="62" customFormat="1" ht="23.25" customHeight="1">
      <c r="B12" s="75" t="s">
        <v>110</v>
      </c>
      <c r="C12" s="57"/>
      <c r="D12" s="75" t="s">
        <v>110</v>
      </c>
      <c r="E12" s="57"/>
      <c r="G12" s="129"/>
      <c r="H12" s="132"/>
      <c r="I12" s="69"/>
      <c r="J12" s="69"/>
    </row>
    <row r="13" spans="2:10" s="62" customFormat="1" ht="23.25" customHeight="1">
      <c r="B13" s="75" t="s">
        <v>111</v>
      </c>
      <c r="C13" s="57"/>
      <c r="D13" s="75" t="s">
        <v>111</v>
      </c>
      <c r="E13" s="57"/>
      <c r="G13" s="130"/>
      <c r="H13" s="133"/>
      <c r="I13" s="69"/>
      <c r="J13" s="69"/>
    </row>
    <row r="14" spans="2:10" s="62" customFormat="1" ht="23.25" customHeight="1">
      <c r="B14" s="75" t="s">
        <v>112</v>
      </c>
      <c r="C14" s="57"/>
      <c r="D14" s="75" t="s">
        <v>112</v>
      </c>
      <c r="E14" s="57"/>
      <c r="G14" s="69"/>
      <c r="H14" s="69"/>
      <c r="I14" s="69"/>
      <c r="J14" s="69"/>
    </row>
    <row r="15" spans="2:10" s="62" customFormat="1" ht="23.25" customHeight="1">
      <c r="B15" s="75" t="s">
        <v>113</v>
      </c>
      <c r="C15" s="57"/>
      <c r="D15" s="75" t="s">
        <v>113</v>
      </c>
      <c r="E15" s="57"/>
      <c r="G15" s="69"/>
      <c r="H15" s="69"/>
      <c r="I15" s="69"/>
      <c r="J15" s="69"/>
    </row>
    <row r="16" spans="2:10" ht="23.25" customHeight="1">
      <c r="B16" s="75" t="s">
        <v>114</v>
      </c>
      <c r="C16" s="57"/>
      <c r="D16" s="75" t="s">
        <v>114</v>
      </c>
      <c r="E16" s="57"/>
      <c r="G16" s="71"/>
      <c r="H16" s="71"/>
      <c r="I16" s="71"/>
      <c r="J16" s="71"/>
    </row>
    <row r="17" spans="2:10" ht="23.25" customHeight="1">
      <c r="B17" s="75" t="s">
        <v>115</v>
      </c>
      <c r="C17" s="57"/>
      <c r="D17" s="75" t="s">
        <v>115</v>
      </c>
      <c r="E17" s="57"/>
      <c r="G17" s="71"/>
      <c r="H17" s="71"/>
      <c r="I17" s="71"/>
      <c r="J17" s="71"/>
    </row>
    <row r="18" spans="2:10" ht="23.25" customHeight="1">
      <c r="B18" s="75" t="s">
        <v>116</v>
      </c>
      <c r="C18" s="57"/>
      <c r="D18" s="75" t="s">
        <v>116</v>
      </c>
      <c r="E18" s="57"/>
      <c r="G18" s="71"/>
      <c r="H18" s="71"/>
      <c r="I18" s="71"/>
      <c r="J18" s="71"/>
    </row>
    <row r="19" spans="2:10" ht="23.25" customHeight="1">
      <c r="B19" s="75" t="s">
        <v>117</v>
      </c>
      <c r="C19" s="57"/>
      <c r="D19" s="75" t="s">
        <v>117</v>
      </c>
      <c r="E19" s="57"/>
      <c r="G19" s="71"/>
      <c r="H19" s="71"/>
      <c r="I19" s="71"/>
      <c r="J19" s="71"/>
    </row>
    <row r="20" spans="2:10" ht="23.25" customHeight="1">
      <c r="B20" s="75" t="s">
        <v>118</v>
      </c>
      <c r="C20" s="57"/>
      <c r="D20" s="75" t="s">
        <v>118</v>
      </c>
      <c r="E20" s="57"/>
      <c r="F20" s="71"/>
      <c r="G20" s="71"/>
      <c r="H20" s="71"/>
      <c r="I20" s="71"/>
      <c r="J20" s="71"/>
    </row>
    <row r="21" spans="2:10" ht="23.25" customHeight="1">
      <c r="B21" s="75" t="s">
        <v>119</v>
      </c>
      <c r="C21" s="57"/>
      <c r="D21" s="75" t="s">
        <v>119</v>
      </c>
      <c r="E21" s="57"/>
      <c r="F21" s="71"/>
      <c r="G21" s="71"/>
      <c r="H21" s="71"/>
      <c r="I21" s="71"/>
      <c r="J21" s="71"/>
    </row>
    <row r="22" ht="17.25" customHeight="1"/>
    <row r="23" s="76" customFormat="1" ht="17.25" customHeight="1">
      <c r="B23" s="71" t="s">
        <v>120</v>
      </c>
    </row>
  </sheetData>
  <sheetProtection password="D30D" sheet="1" objects="1" scenarios="1" selectLockedCells="1"/>
  <mergeCells count="14">
    <mergeCell ref="B1:C1"/>
    <mergeCell ref="E1:G1"/>
    <mergeCell ref="E2:F2"/>
    <mergeCell ref="G2:H2"/>
    <mergeCell ref="E3:F3"/>
    <mergeCell ref="G3:H3"/>
    <mergeCell ref="G11:G13"/>
    <mergeCell ref="H11:H13"/>
    <mergeCell ref="H6:J6"/>
    <mergeCell ref="C7:E7"/>
    <mergeCell ref="H7:J7"/>
    <mergeCell ref="H8:J8"/>
    <mergeCell ref="B10:C10"/>
    <mergeCell ref="D10:E10"/>
  </mergeCells>
  <dataValidations count="2">
    <dataValidation type="list" allowBlank="1" showInputMessage="1" showErrorMessage="1" sqref="C7">
      <formula1>"特別養護老人ホーム,介護老人保健施設,養護老人ホーム,軽費老人ホーム,認知症対応型グループホーム"</formula1>
    </dataValidation>
    <dataValidation type="list" allowBlank="1" showInputMessage="1" showErrorMessage="1" sqref="E1">
      <formula1>"仙南保健福祉事務所 成人・高齢班,仙台保健福祉事務所 高齢者支援班,北部保健福祉事務所 高齢者支援班,東部保健福祉事務所 高齢者支援班,気仙沼保健福祉事務所 成人高齢班,長寿社会政策課 施設支援班"</formula1>
    </dataValidation>
  </dataValidations>
  <printOptions/>
  <pageMargins left="0.787" right="0.42" top="0.68" bottom="0.6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sheetPr>
  <dimension ref="B1:AA42"/>
  <sheetViews>
    <sheetView zoomScale="75" zoomScaleNormal="75" zoomScalePageLayoutView="0" workbookViewId="0" topLeftCell="A1">
      <selection activeCell="E1" sqref="E1:K1"/>
    </sheetView>
  </sheetViews>
  <sheetFormatPr defaultColWidth="8.296875" defaultRowHeight="21.75" customHeight="1"/>
  <cols>
    <col min="1" max="1" width="3.09765625" style="32" customWidth="1"/>
    <col min="2" max="2" width="18.09765625" style="34" customWidth="1"/>
    <col min="3" max="3" width="13.3984375" style="32" customWidth="1"/>
    <col min="4" max="4" width="13.19921875" style="32" customWidth="1"/>
    <col min="5" max="5" width="8.09765625" style="32" customWidth="1"/>
    <col min="6" max="6" width="3.59765625" style="32" customWidth="1"/>
    <col min="7" max="7" width="8.09765625" style="32" customWidth="1"/>
    <col min="8" max="8" width="8.5" style="32" customWidth="1"/>
    <col min="9" max="9" width="11.09765625" style="32" customWidth="1"/>
    <col min="10" max="10" width="16" style="32" customWidth="1"/>
    <col min="11" max="14" width="7.8984375" style="32" customWidth="1"/>
    <col min="15" max="26" width="8.19921875" style="32" customWidth="1"/>
    <col min="27" max="27" width="8.19921875" style="54" customWidth="1"/>
    <col min="28" max="16384" width="8.19921875" style="32" customWidth="1"/>
  </cols>
  <sheetData>
    <row r="1" spans="2:15" ht="30.75" customHeight="1">
      <c r="B1" s="104" t="s">
        <v>15</v>
      </c>
      <c r="C1" s="104"/>
      <c r="E1" s="78" t="s">
        <v>59</v>
      </c>
      <c r="F1" s="78"/>
      <c r="G1" s="78"/>
      <c r="H1" s="78"/>
      <c r="I1" s="78"/>
      <c r="J1" s="78"/>
      <c r="K1" s="78"/>
      <c r="L1" s="36" t="s">
        <v>18</v>
      </c>
      <c r="O1" s="32">
        <f>IF(E1="仙南保健福祉事務所 成人・高齢班",1,IF(E1="仙台保健福祉事務所 高齢者支援班",2,IF(E1="北部保健福祉事務所 高齢者支援班",3,IF(E1="東部保健福祉事務所 高齢者支援班",4,IF(E1="気仙沼保健福祉事務所 成人高齢班",5,IF(E1="長寿社会政策課 施設支援班",6,""))))))</f>
        <v>6</v>
      </c>
    </row>
    <row r="2" spans="2:13" ht="22.5" customHeight="1">
      <c r="B2" s="31"/>
      <c r="C2" s="31"/>
      <c r="E2" s="105" t="s">
        <v>17</v>
      </c>
      <c r="F2" s="105"/>
      <c r="G2" s="106" t="str">
        <f>IF(O1=1,"0224-52-3678",IF(O1=2,"022-362-6161",IF(O1=3,"0229-23-7562",IF(O1=4,"0225-96-3560",IF(O1=5,"0226-24-4901",IF(O1=6,"022-211-2596",""))))))</f>
        <v>022-211-2596</v>
      </c>
      <c r="H2" s="106"/>
      <c r="I2" s="106"/>
      <c r="J2" s="106"/>
      <c r="K2" s="35"/>
      <c r="L2" s="35"/>
      <c r="M2" s="35"/>
    </row>
    <row r="3" spans="2:27" ht="21.75" customHeight="1">
      <c r="B3" s="28" t="str">
        <f>IF(C7="特別養護老人ホーム","様式１",IF(C7="介護老人保健施設","様式４",IF(C7="養護老人ホーム","様式７",IF(C7="軽費老人ホーム","様式１０",IF(C7="認知症対応型グループホーム","様式１３","")))))</f>
        <v>様式１</v>
      </c>
      <c r="E3" s="105" t="s">
        <v>16</v>
      </c>
      <c r="F3" s="105"/>
      <c r="G3" s="106" t="str">
        <f>IF(O1=1,"snthbsk@pref.miyagi.lg.jp",IF(O1=2,"sdhwfzko@pref.miyagi.lg.jp",IF(O1=3,"nh-thbko@pref.miyagi.lg.jp",IF(O1=4,"et-hcth@pref.miyagi.lg.jp",IF(O1=5,"kshwfz-sk@pref.miyagi.lg.jp",IF(O1=6,"choujut2@pref.miyagi.lg.jp",""))))))</f>
        <v>choujut2@pref.miyagi.lg.jp</v>
      </c>
      <c r="H3" s="106"/>
      <c r="I3" s="106"/>
      <c r="J3" s="106"/>
      <c r="AA3" s="54" t="s">
        <v>100</v>
      </c>
    </row>
    <row r="4" spans="2:27" s="27" customFormat="1" ht="24.75" customHeight="1">
      <c r="B4" s="26"/>
      <c r="C4" s="26"/>
      <c r="D4" s="33" t="s">
        <v>58</v>
      </c>
      <c r="E4" s="20">
        <v>6</v>
      </c>
      <c r="F4" s="25" t="s">
        <v>19</v>
      </c>
      <c r="G4" s="25">
        <v>1</v>
      </c>
      <c r="H4" s="26" t="s">
        <v>24</v>
      </c>
      <c r="I4" s="26"/>
      <c r="J4" s="26"/>
      <c r="K4" s="26"/>
      <c r="L4" s="26"/>
      <c r="M4" s="26"/>
      <c r="N4" s="26"/>
      <c r="AA4" s="54" t="s">
        <v>95</v>
      </c>
    </row>
    <row r="5" spans="2:27" s="30" customFormat="1" ht="17.25" customHeight="1">
      <c r="B5" s="28"/>
      <c r="C5" s="29"/>
      <c r="D5" s="29"/>
      <c r="E5" s="29"/>
      <c r="F5" s="29"/>
      <c r="AA5" s="54" t="s">
        <v>96</v>
      </c>
    </row>
    <row r="6" spans="2:27" s="30" customFormat="1" ht="21.75" customHeight="1">
      <c r="B6" s="28"/>
      <c r="C6" s="29"/>
      <c r="D6" s="29"/>
      <c r="E6" s="29"/>
      <c r="F6" s="29"/>
      <c r="H6" s="107" t="s">
        <v>23</v>
      </c>
      <c r="I6" s="107"/>
      <c r="J6" s="82"/>
      <c r="K6" s="82"/>
      <c r="L6" s="82"/>
      <c r="M6" s="82"/>
      <c r="N6" s="82"/>
      <c r="AA6" s="54" t="s">
        <v>97</v>
      </c>
    </row>
    <row r="7" spans="2:27" s="30" customFormat="1" ht="21.75" customHeight="1">
      <c r="B7" s="34" t="s">
        <v>0</v>
      </c>
      <c r="C7" s="83" t="s">
        <v>20</v>
      </c>
      <c r="D7" s="83"/>
      <c r="E7" s="83"/>
      <c r="F7" s="83"/>
      <c r="H7" s="107" t="s">
        <v>1</v>
      </c>
      <c r="I7" s="107"/>
      <c r="J7" s="82"/>
      <c r="K7" s="82"/>
      <c r="L7" s="82"/>
      <c r="M7" s="82"/>
      <c r="N7" s="82"/>
      <c r="AA7" s="54" t="s">
        <v>98</v>
      </c>
    </row>
    <row r="8" spans="2:27" s="30" customFormat="1" ht="21.75" customHeight="1">
      <c r="B8" s="28"/>
      <c r="C8" s="29" t="s">
        <v>22</v>
      </c>
      <c r="D8" s="21"/>
      <c r="E8" s="29" t="s">
        <v>21</v>
      </c>
      <c r="H8" s="107" t="s">
        <v>2</v>
      </c>
      <c r="I8" s="107"/>
      <c r="J8" s="82"/>
      <c r="K8" s="82"/>
      <c r="L8" s="82"/>
      <c r="M8" s="82"/>
      <c r="N8" s="82"/>
      <c r="AA8" s="54" t="s">
        <v>99</v>
      </c>
    </row>
    <row r="9" ht="21.75" customHeight="1">
      <c r="AA9" s="54" t="s">
        <v>61</v>
      </c>
    </row>
    <row r="10" spans="2:27" s="30" customFormat="1" ht="21.75" customHeight="1">
      <c r="B10" s="108" t="s">
        <v>14</v>
      </c>
      <c r="C10" s="110" t="s">
        <v>3</v>
      </c>
      <c r="D10" s="112" t="s">
        <v>4</v>
      </c>
      <c r="E10" s="114" t="s">
        <v>50</v>
      </c>
      <c r="F10" s="115"/>
      <c r="G10" s="115"/>
      <c r="H10" s="116"/>
      <c r="I10" s="114" t="s">
        <v>51</v>
      </c>
      <c r="J10" s="115"/>
      <c r="K10" s="115"/>
      <c r="L10" s="115"/>
      <c r="M10" s="115"/>
      <c r="N10" s="116"/>
      <c r="AA10" s="54" t="s">
        <v>62</v>
      </c>
    </row>
    <row r="11" spans="2:27" s="30" customFormat="1" ht="35.25" customHeight="1">
      <c r="B11" s="109"/>
      <c r="C11" s="111"/>
      <c r="D11" s="113"/>
      <c r="E11" s="117" t="s">
        <v>5</v>
      </c>
      <c r="F11" s="118"/>
      <c r="G11" s="117" t="s">
        <v>6</v>
      </c>
      <c r="H11" s="118"/>
      <c r="I11" s="47" t="s">
        <v>5</v>
      </c>
      <c r="J11" s="47" t="s">
        <v>7</v>
      </c>
      <c r="K11" s="114" t="s">
        <v>8</v>
      </c>
      <c r="L11" s="115"/>
      <c r="M11" s="115"/>
      <c r="N11" s="116"/>
      <c r="AA11" s="54" t="s">
        <v>63</v>
      </c>
    </row>
    <row r="12" spans="2:27" s="30" customFormat="1" ht="21" customHeight="1">
      <c r="B12" s="98" t="s">
        <v>95</v>
      </c>
      <c r="C12" s="96"/>
      <c r="D12" s="96"/>
      <c r="E12" s="100"/>
      <c r="F12" s="101"/>
      <c r="G12" s="100"/>
      <c r="H12" s="101"/>
      <c r="I12" s="96"/>
      <c r="J12" s="96"/>
      <c r="K12" s="48" t="s">
        <v>9</v>
      </c>
      <c r="L12" s="48" t="s">
        <v>10</v>
      </c>
      <c r="M12" s="48" t="s">
        <v>11</v>
      </c>
      <c r="N12" s="49" t="s">
        <v>12</v>
      </c>
      <c r="AA12" s="54" t="s">
        <v>64</v>
      </c>
    </row>
    <row r="13" spans="2:27" s="30" customFormat="1" ht="30" customHeight="1">
      <c r="B13" s="99"/>
      <c r="C13" s="97"/>
      <c r="D13" s="97"/>
      <c r="E13" s="102"/>
      <c r="F13" s="103"/>
      <c r="G13" s="102"/>
      <c r="H13" s="103"/>
      <c r="I13" s="97"/>
      <c r="J13" s="97"/>
      <c r="K13" s="23"/>
      <c r="L13" s="23"/>
      <c r="M13" s="23"/>
      <c r="N13" s="24"/>
      <c r="AA13" s="54" t="s">
        <v>65</v>
      </c>
    </row>
    <row r="14" spans="2:27" s="30" customFormat="1" ht="30" customHeight="1">
      <c r="B14" s="42"/>
      <c r="C14" s="43"/>
      <c r="D14" s="43"/>
      <c r="E14" s="43"/>
      <c r="F14" s="43"/>
      <c r="G14" s="43"/>
      <c r="H14" s="43"/>
      <c r="I14" s="43"/>
      <c r="J14" s="43"/>
      <c r="K14" s="43"/>
      <c r="L14" s="43"/>
      <c r="M14" s="43"/>
      <c r="N14" s="44"/>
      <c r="AA14" s="54" t="s">
        <v>66</v>
      </c>
    </row>
    <row r="15" spans="2:27" s="30" customFormat="1" ht="15" customHeight="1">
      <c r="B15" s="50"/>
      <c r="AA15" s="54" t="s">
        <v>67</v>
      </c>
    </row>
    <row r="16" spans="2:27" ht="17.25" customHeight="1">
      <c r="B16" s="34" t="s">
        <v>52</v>
      </c>
      <c r="AA16" s="54" t="s">
        <v>68</v>
      </c>
    </row>
    <row r="17" spans="2:27" ht="17.25" customHeight="1">
      <c r="B17" s="51" t="s">
        <v>53</v>
      </c>
      <c r="AA17" s="54" t="s">
        <v>69</v>
      </c>
    </row>
    <row r="18" spans="2:27" ht="17.25" customHeight="1">
      <c r="B18" s="34" t="s">
        <v>54</v>
      </c>
      <c r="AA18" s="54" t="s">
        <v>70</v>
      </c>
    </row>
    <row r="19" spans="2:27" ht="17.25" customHeight="1">
      <c r="B19" s="34" t="s">
        <v>55</v>
      </c>
      <c r="AA19" s="54" t="s">
        <v>71</v>
      </c>
    </row>
    <row r="20" spans="2:27" ht="17.25" customHeight="1">
      <c r="B20" s="34" t="s">
        <v>56</v>
      </c>
      <c r="AA20" s="54" t="s">
        <v>72</v>
      </c>
    </row>
    <row r="21" spans="2:27" ht="17.25" customHeight="1">
      <c r="B21" s="34" t="s">
        <v>57</v>
      </c>
      <c r="AA21" s="54" t="s">
        <v>73</v>
      </c>
    </row>
    <row r="22" spans="2:27" ht="17.25" customHeight="1">
      <c r="B22" s="34" t="s">
        <v>13</v>
      </c>
      <c r="AA22" s="54" t="s">
        <v>74</v>
      </c>
    </row>
    <row r="23" spans="2:27" ht="17.25" customHeight="1">
      <c r="B23" s="34" t="s">
        <v>25</v>
      </c>
      <c r="AA23" s="54" t="s">
        <v>75</v>
      </c>
    </row>
    <row r="24" spans="2:27" s="53" customFormat="1" ht="17.25" customHeight="1">
      <c r="B24" s="52"/>
      <c r="AA24" s="54" t="s">
        <v>76</v>
      </c>
    </row>
    <row r="25" ht="21.75" customHeight="1">
      <c r="AA25" s="54" t="s">
        <v>77</v>
      </c>
    </row>
    <row r="26" ht="21.75" customHeight="1">
      <c r="AA26" s="54" t="s">
        <v>78</v>
      </c>
    </row>
    <row r="27" ht="21.75" customHeight="1">
      <c r="AA27" s="54" t="s">
        <v>79</v>
      </c>
    </row>
    <row r="28" ht="21.75" customHeight="1">
      <c r="AA28" s="54" t="s">
        <v>80</v>
      </c>
    </row>
    <row r="29" ht="21.75" customHeight="1">
      <c r="AA29" s="54" t="s">
        <v>81</v>
      </c>
    </row>
    <row r="30" ht="21.75" customHeight="1">
      <c r="AA30" s="54" t="s">
        <v>82</v>
      </c>
    </row>
    <row r="31" ht="21.75" customHeight="1">
      <c r="AA31" s="54" t="s">
        <v>83</v>
      </c>
    </row>
    <row r="32" ht="21.75" customHeight="1">
      <c r="AA32" s="54" t="s">
        <v>84</v>
      </c>
    </row>
    <row r="33" ht="21.75" customHeight="1">
      <c r="AA33" s="54" t="s">
        <v>85</v>
      </c>
    </row>
    <row r="34" ht="21.75" customHeight="1">
      <c r="AA34" s="54" t="s">
        <v>86</v>
      </c>
    </row>
    <row r="35" ht="21.75" customHeight="1">
      <c r="AA35" s="54" t="s">
        <v>87</v>
      </c>
    </row>
    <row r="36" ht="21.75" customHeight="1">
      <c r="AA36" s="54" t="s">
        <v>88</v>
      </c>
    </row>
    <row r="37" ht="21.75" customHeight="1">
      <c r="AA37" s="54" t="s">
        <v>89</v>
      </c>
    </row>
    <row r="38" ht="21.75" customHeight="1">
      <c r="AA38" s="54" t="s">
        <v>90</v>
      </c>
    </row>
    <row r="39" ht="21.75" customHeight="1">
      <c r="AA39" s="54" t="s">
        <v>91</v>
      </c>
    </row>
    <row r="40" ht="21.75" customHeight="1">
      <c r="AA40" s="54" t="s">
        <v>92</v>
      </c>
    </row>
    <row r="41" ht="21.75" customHeight="1">
      <c r="AA41" s="54" t="s">
        <v>93</v>
      </c>
    </row>
    <row r="42" ht="21.75" customHeight="1">
      <c r="AA42" s="54" t="s">
        <v>94</v>
      </c>
    </row>
  </sheetData>
  <sheetProtection password="D30D" sheet="1" objects="1" scenarios="1" selectLockedCells="1"/>
  <mergeCells count="28">
    <mergeCell ref="J12:J13"/>
    <mergeCell ref="B12:B13"/>
    <mergeCell ref="C12:C13"/>
    <mergeCell ref="D12:D13"/>
    <mergeCell ref="E12:F13"/>
    <mergeCell ref="G12:H13"/>
    <mergeCell ref="I12:I13"/>
    <mergeCell ref="B10:B11"/>
    <mergeCell ref="C10:C11"/>
    <mergeCell ref="D10:D11"/>
    <mergeCell ref="E10:H10"/>
    <mergeCell ref="I10:N10"/>
    <mergeCell ref="E11:F11"/>
    <mergeCell ref="G11:H11"/>
    <mergeCell ref="K11:N11"/>
    <mergeCell ref="H6:I6"/>
    <mergeCell ref="J6:N6"/>
    <mergeCell ref="C7:F7"/>
    <mergeCell ref="H7:I7"/>
    <mergeCell ref="J7:N7"/>
    <mergeCell ref="H8:I8"/>
    <mergeCell ref="J8:N8"/>
    <mergeCell ref="B1:C1"/>
    <mergeCell ref="E1:K1"/>
    <mergeCell ref="E2:F2"/>
    <mergeCell ref="G2:J2"/>
    <mergeCell ref="E3:F3"/>
    <mergeCell ref="G3:J3"/>
  </mergeCells>
  <dataValidations count="3">
    <dataValidation type="list" allowBlank="1" showInputMessage="1" showErrorMessage="1" sqref="E1:K1">
      <formula1>"仙南保健福祉事務所 成人・高齢班,仙台保健福祉事務所 高齢者支援班,北部保健福祉事務所 高齢者支援班,東部保健福祉事務所 高齢者支援班,気仙沼保健福祉事務所 成人高齢班,長寿社会政策課 施設支援班"</formula1>
    </dataValidation>
    <dataValidation type="list" allowBlank="1" showInputMessage="1" showErrorMessage="1" sqref="C7">
      <formula1>"特別養護老人ホーム,介護老人保健施設,養護老人ホーム,軽費老人ホーム,認知症対応型グループホーム"</formula1>
    </dataValidation>
    <dataValidation type="list" allowBlank="1" showInputMessage="1" showErrorMessage="1" sqref="B12:B13">
      <formula1>$AA$3:$AA$42</formula1>
    </dataValidation>
  </dataValidations>
  <printOptions/>
  <pageMargins left="0.787" right="0.42" top="0.68" bottom="0.6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sheetPr>
  <dimension ref="B1:P24"/>
  <sheetViews>
    <sheetView zoomScale="75" zoomScaleNormal="75" zoomScalePageLayoutView="0" workbookViewId="0" topLeftCell="A1">
      <selection activeCell="E1" sqref="E1:K1"/>
    </sheetView>
  </sheetViews>
  <sheetFormatPr defaultColWidth="8.296875" defaultRowHeight="21.75" customHeight="1"/>
  <cols>
    <col min="1" max="1" width="3.09765625" style="32" customWidth="1"/>
    <col min="2" max="2" width="18.09765625" style="34" customWidth="1"/>
    <col min="3" max="3" width="13.3984375" style="32" customWidth="1"/>
    <col min="4" max="4" width="13.19921875" style="32" customWidth="1"/>
    <col min="5" max="5" width="8.09765625" style="32" customWidth="1"/>
    <col min="6" max="6" width="3.59765625" style="32" customWidth="1"/>
    <col min="7" max="7" width="8.09765625" style="32" customWidth="1"/>
    <col min="8" max="8" width="8.5" style="32" customWidth="1"/>
    <col min="9" max="9" width="11.09765625" style="32" customWidth="1"/>
    <col min="10" max="10" width="16" style="32" customWidth="1"/>
    <col min="11" max="14" width="7.8984375" style="32" customWidth="1"/>
    <col min="15" max="15" width="8.19921875" style="32" customWidth="1"/>
    <col min="16" max="16" width="10.5" style="32" bestFit="1" customWidth="1"/>
    <col min="17" max="16384" width="8.19921875" style="32" customWidth="1"/>
  </cols>
  <sheetData>
    <row r="1" spans="2:16" ht="30.75" customHeight="1">
      <c r="B1" s="104" t="s">
        <v>15</v>
      </c>
      <c r="C1" s="104"/>
      <c r="E1" s="78" t="s">
        <v>59</v>
      </c>
      <c r="F1" s="78"/>
      <c r="G1" s="78"/>
      <c r="H1" s="78"/>
      <c r="I1" s="78"/>
      <c r="J1" s="78"/>
      <c r="K1" s="78"/>
      <c r="L1" s="36" t="s">
        <v>18</v>
      </c>
      <c r="O1" s="32">
        <f>IF(E1="仙南保健福祉事務所 成人・高齢班",1,IF(E1="仙台保健福祉事務所 高齢者支援班",2,IF(E1="北部保健福祉事務所 高齢者支援班",3,IF(E1="東部保健福祉事務所 高齢者支援班",4,IF(E1="気仙沼保健福祉事務所 成人高齢班",5,IF(E1="長寿社会政策課 施設支援班",6,""))))))</f>
        <v>6</v>
      </c>
      <c r="P1" s="45" t="s">
        <v>60</v>
      </c>
    </row>
    <row r="2" spans="2:16" ht="22.5" customHeight="1">
      <c r="B2" s="31"/>
      <c r="C2" s="31"/>
      <c r="E2" s="105" t="s">
        <v>17</v>
      </c>
      <c r="F2" s="105"/>
      <c r="G2" s="106" t="str">
        <f>IF(O1=1,"0224-52-3678",IF(O1=2,"022-362-6161",IF(O1=3,"0229-23-7562",IF(O1=4,"0225-96-3560",IF(O1=5,"0226-24-4901",IF(O1=6,"022-211-2596",""))))))</f>
        <v>022-211-2596</v>
      </c>
      <c r="H2" s="106"/>
      <c r="I2" s="106"/>
      <c r="J2" s="106"/>
      <c r="K2" s="35"/>
      <c r="L2" s="35"/>
      <c r="M2" s="35"/>
      <c r="P2" s="46"/>
    </row>
    <row r="3" spans="2:16" ht="21.75" customHeight="1">
      <c r="B3" s="28" t="str">
        <f>IF(C7="特別養護老人ホーム","様式１",IF(C7="介護老人保健施設","様式４",IF(C7="養護老人ホーム","様式７",IF(C7="軽費老人ホーム","様式１０",IF(C7="認知症対応型グループホーム","様式１３","")))))</f>
        <v>様式１</v>
      </c>
      <c r="E3" s="105" t="s">
        <v>16</v>
      </c>
      <c r="F3" s="105"/>
      <c r="G3" s="106" t="str">
        <f>IF(O1=1,"snthbsk@pref.miyagi.lg.jp",IF(O1=2,"sdhwfzko@pref.miyagi.lg.jp",IF(O1=3,"nh-thbko@pref.miyagi.lg.jp",IF(O1=4,"et-hcth@pref.miyagi.lg.jp",IF(O1=5,"kshwfz-sk@pref.miyagi.lg.jp",IF(O1=6,"choujut2@pref.miyagi.lg.jp",""))))))</f>
        <v>choujut2@pref.miyagi.lg.jp</v>
      </c>
      <c r="H3" s="106"/>
      <c r="I3" s="106"/>
      <c r="J3" s="106"/>
      <c r="P3" s="46"/>
    </row>
    <row r="4" spans="2:16" s="27" customFormat="1" ht="24.75" customHeight="1">
      <c r="B4" s="26"/>
      <c r="C4" s="26"/>
      <c r="D4" s="33" t="s">
        <v>58</v>
      </c>
      <c r="E4" s="25">
        <f>'前ブック１月分報告'!E4</f>
        <v>6</v>
      </c>
      <c r="F4" s="25" t="s">
        <v>19</v>
      </c>
      <c r="G4" s="25">
        <v>4</v>
      </c>
      <c r="H4" s="26" t="s">
        <v>24</v>
      </c>
      <c r="I4" s="26"/>
      <c r="J4" s="26"/>
      <c r="K4" s="26"/>
      <c r="L4" s="26"/>
      <c r="M4" s="26"/>
      <c r="N4" s="26"/>
      <c r="P4" s="46"/>
    </row>
    <row r="5" spans="2:6" s="30" customFormat="1" ht="17.25" customHeight="1">
      <c r="B5" s="28"/>
      <c r="C5" s="29"/>
      <c r="D5" s="29"/>
      <c r="E5" s="29"/>
      <c r="F5" s="29"/>
    </row>
    <row r="6" spans="2:14" s="30" customFormat="1" ht="21.75" customHeight="1">
      <c r="B6" s="28"/>
      <c r="C6" s="29"/>
      <c r="D6" s="29"/>
      <c r="E6" s="29"/>
      <c r="F6" s="29"/>
      <c r="H6" s="107" t="s">
        <v>23</v>
      </c>
      <c r="I6" s="107"/>
      <c r="J6" s="82"/>
      <c r="K6" s="82"/>
      <c r="L6" s="82"/>
      <c r="M6" s="82"/>
      <c r="N6" s="82"/>
    </row>
    <row r="7" spans="2:14" s="30" customFormat="1" ht="21.75" customHeight="1">
      <c r="B7" s="34" t="s">
        <v>0</v>
      </c>
      <c r="C7" s="83" t="s">
        <v>20</v>
      </c>
      <c r="D7" s="83"/>
      <c r="E7" s="83"/>
      <c r="F7" s="83"/>
      <c r="H7" s="107" t="s">
        <v>1</v>
      </c>
      <c r="I7" s="107"/>
      <c r="J7" s="82"/>
      <c r="K7" s="82"/>
      <c r="L7" s="82"/>
      <c r="M7" s="82"/>
      <c r="N7" s="82"/>
    </row>
    <row r="8" spans="2:14" s="30" customFormat="1" ht="21.75" customHeight="1">
      <c r="B8" s="28"/>
      <c r="C8" s="29" t="s">
        <v>22</v>
      </c>
      <c r="D8" s="21"/>
      <c r="E8" s="29" t="s">
        <v>21</v>
      </c>
      <c r="H8" s="107" t="s">
        <v>2</v>
      </c>
      <c r="I8" s="107"/>
      <c r="J8" s="82"/>
      <c r="K8" s="82"/>
      <c r="L8" s="82"/>
      <c r="M8" s="82"/>
      <c r="N8" s="82"/>
    </row>
    <row r="10" spans="2:14" s="30" customFormat="1" ht="21.75" customHeight="1">
      <c r="B10" s="108" t="s">
        <v>14</v>
      </c>
      <c r="C10" s="110" t="s">
        <v>3</v>
      </c>
      <c r="D10" s="112" t="s">
        <v>4</v>
      </c>
      <c r="E10" s="114" t="s">
        <v>50</v>
      </c>
      <c r="F10" s="115"/>
      <c r="G10" s="115"/>
      <c r="H10" s="116"/>
      <c r="I10" s="114" t="s">
        <v>51</v>
      </c>
      <c r="J10" s="115"/>
      <c r="K10" s="115"/>
      <c r="L10" s="115"/>
      <c r="M10" s="115"/>
      <c r="N10" s="116"/>
    </row>
    <row r="11" spans="2:14" s="30" customFormat="1" ht="35.25" customHeight="1">
      <c r="B11" s="109"/>
      <c r="C11" s="111"/>
      <c r="D11" s="113"/>
      <c r="E11" s="117" t="s">
        <v>5</v>
      </c>
      <c r="F11" s="118"/>
      <c r="G11" s="117" t="s">
        <v>6</v>
      </c>
      <c r="H11" s="118"/>
      <c r="I11" s="47" t="s">
        <v>5</v>
      </c>
      <c r="J11" s="47" t="s">
        <v>7</v>
      </c>
      <c r="K11" s="114" t="s">
        <v>8</v>
      </c>
      <c r="L11" s="115"/>
      <c r="M11" s="115"/>
      <c r="N11" s="116"/>
    </row>
    <row r="12" spans="2:14" s="30" customFormat="1" ht="21" customHeight="1">
      <c r="B12" s="122" t="str">
        <f>'前ブック１月分報告'!B12</f>
        <v>仙台市青葉区</v>
      </c>
      <c r="C12" s="96"/>
      <c r="D12" s="96"/>
      <c r="E12" s="124">
        <f>COUNTA('計算シート【4月報告分】'!C12:C51)</f>
        <v>0</v>
      </c>
      <c r="F12" s="125"/>
      <c r="G12" s="124">
        <f>'計算シート【4月報告分】'!G11</f>
      </c>
      <c r="H12" s="125"/>
      <c r="I12" s="120">
        <f>COUNTA('計算シート【4月報告分】'!E12:E51)</f>
        <v>0</v>
      </c>
      <c r="J12" s="120">
        <f>'計算シート【4月報告分】'!H11</f>
      </c>
      <c r="K12" s="48" t="s">
        <v>9</v>
      </c>
      <c r="L12" s="48" t="s">
        <v>10</v>
      </c>
      <c r="M12" s="48" t="s">
        <v>11</v>
      </c>
      <c r="N12" s="49" t="s">
        <v>12</v>
      </c>
    </row>
    <row r="13" spans="2:14" s="30" customFormat="1" ht="30" customHeight="1">
      <c r="B13" s="123"/>
      <c r="C13" s="97"/>
      <c r="D13" s="97"/>
      <c r="E13" s="126"/>
      <c r="F13" s="127"/>
      <c r="G13" s="126"/>
      <c r="H13" s="127"/>
      <c r="I13" s="121"/>
      <c r="J13" s="121"/>
      <c r="K13" s="23"/>
      <c r="L13" s="23"/>
      <c r="M13" s="23"/>
      <c r="N13" s="24"/>
    </row>
    <row r="14" spans="2:14" s="30" customFormat="1" ht="30" customHeight="1">
      <c r="B14" s="42"/>
      <c r="C14" s="119" t="str">
        <f>IF('3箇月まとめ【4月報告分】'!C12='前ブック１月分報告'!C12+'3箇月まとめ【4月報告分】'!E12-'3箇月まとめ【4月報告分】'!I12,"OK","↑前回報告時と増減が合いません。")</f>
        <v>OK</v>
      </c>
      <c r="D14" s="119"/>
      <c r="E14" s="119"/>
      <c r="F14" s="119"/>
      <c r="G14" s="119"/>
      <c r="H14" s="43"/>
      <c r="I14" s="119" t="str">
        <f>IF(I12=K13+L13+M13+N13,"OK","↑退所者数合計と内訳が合いません。")</f>
        <v>OK</v>
      </c>
      <c r="J14" s="119"/>
      <c r="K14" s="119"/>
      <c r="L14" s="119"/>
      <c r="M14" s="43"/>
      <c r="N14" s="44"/>
    </row>
    <row r="15" s="30" customFormat="1" ht="15" customHeight="1">
      <c r="B15" s="50"/>
    </row>
    <row r="16" ht="17.25" customHeight="1">
      <c r="B16" s="34" t="s">
        <v>52</v>
      </c>
    </row>
    <row r="17" ht="17.25" customHeight="1">
      <c r="B17" s="51" t="s">
        <v>53</v>
      </c>
    </row>
    <row r="18" ht="17.25" customHeight="1">
      <c r="B18" s="34" t="s">
        <v>54</v>
      </c>
    </row>
    <row r="19" ht="17.25" customHeight="1">
      <c r="B19" s="34" t="s">
        <v>55</v>
      </c>
    </row>
    <row r="20" ht="17.25" customHeight="1">
      <c r="B20" s="34" t="s">
        <v>56</v>
      </c>
    </row>
    <row r="21" ht="17.25" customHeight="1">
      <c r="B21" s="34" t="s">
        <v>57</v>
      </c>
    </row>
    <row r="22" ht="17.25" customHeight="1">
      <c r="B22" s="34" t="s">
        <v>13</v>
      </c>
    </row>
    <row r="23" ht="17.25" customHeight="1">
      <c r="B23" s="34" t="s">
        <v>25</v>
      </c>
    </row>
    <row r="24" s="53" customFormat="1" ht="17.25" customHeight="1">
      <c r="B24" s="52"/>
    </row>
  </sheetData>
  <sheetProtection password="D30D" sheet="1" objects="1" scenarios="1" selectLockedCells="1"/>
  <mergeCells count="30">
    <mergeCell ref="E11:F11"/>
    <mergeCell ref="G11:H11"/>
    <mergeCell ref="K11:N11"/>
    <mergeCell ref="J12:J13"/>
    <mergeCell ref="B12:B13"/>
    <mergeCell ref="C12:C13"/>
    <mergeCell ref="D12:D13"/>
    <mergeCell ref="E12:F13"/>
    <mergeCell ref="G12:H13"/>
    <mergeCell ref="I12:I13"/>
    <mergeCell ref="C7:F7"/>
    <mergeCell ref="H7:I7"/>
    <mergeCell ref="J7:N7"/>
    <mergeCell ref="H8:I8"/>
    <mergeCell ref="J8:N8"/>
    <mergeCell ref="B10:B11"/>
    <mergeCell ref="C10:C11"/>
    <mergeCell ref="D10:D11"/>
    <mergeCell ref="E10:H10"/>
    <mergeCell ref="I10:N10"/>
    <mergeCell ref="I14:L14"/>
    <mergeCell ref="C14:G14"/>
    <mergeCell ref="B1:C1"/>
    <mergeCell ref="E1:K1"/>
    <mergeCell ref="E2:F2"/>
    <mergeCell ref="G2:J2"/>
    <mergeCell ref="E3:F3"/>
    <mergeCell ref="G3:J3"/>
    <mergeCell ref="H6:I6"/>
    <mergeCell ref="J6:N6"/>
  </mergeCells>
  <conditionalFormatting sqref="C14:G14">
    <cfRule type="expression" priority="2" dxfId="0" stopIfTrue="1">
      <formula>$C$14="↑前回報告時と増減が合いません。"</formula>
    </cfRule>
  </conditionalFormatting>
  <conditionalFormatting sqref="I14:L14">
    <cfRule type="expression" priority="1" dxfId="0" stopIfTrue="1">
      <formula>$I$14="↑退所者数合計と内訳が合いません。"</formula>
    </cfRule>
  </conditionalFormatting>
  <dataValidations count="2">
    <dataValidation type="list" allowBlank="1" showInputMessage="1" showErrorMessage="1" sqref="C7">
      <formula1>"特別養護老人ホーム,介護老人保健施設,養護老人ホーム,軽費老人ホーム,認知症対応型グループホーム"</formula1>
    </dataValidation>
    <dataValidation type="list" allowBlank="1" showInputMessage="1" showErrorMessage="1" sqref="E1:K1">
      <formula1>"仙南保健福祉事務所 成人・高齢班,仙台保健福祉事務所 高齢者支援班,北部保健福祉事務所 高齢者支援班,東部保健福祉事務所 高齢者支援班,気仙沼保健福祉事務所 成人高齢班,長寿社会政策課 施設支援班"</formula1>
    </dataValidation>
  </dataValidations>
  <printOptions/>
  <pageMargins left="0.787" right="0.42" top="0.68" bottom="0.61"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B1:P23"/>
  <sheetViews>
    <sheetView zoomScale="75" zoomScaleNormal="75" zoomScalePageLayoutView="0" workbookViewId="0" topLeftCell="A1">
      <selection activeCell="A1" sqref="A1"/>
    </sheetView>
  </sheetViews>
  <sheetFormatPr defaultColWidth="8.296875" defaultRowHeight="21.75" customHeight="1"/>
  <cols>
    <col min="1" max="1" width="3.09765625" style="60" customWidth="1"/>
    <col min="2" max="2" width="15.09765625" style="71" customWidth="1"/>
    <col min="3" max="5" width="15.09765625" style="60" customWidth="1"/>
    <col min="6" max="6" width="10.19921875" style="60" customWidth="1"/>
    <col min="7" max="8" width="21.3984375" style="60" customWidth="1"/>
    <col min="9" max="9" width="8.8984375" style="60" customWidth="1"/>
    <col min="10" max="10" width="10.59765625" style="60" customWidth="1"/>
    <col min="11" max="16384" width="8.19921875" style="60" customWidth="1"/>
  </cols>
  <sheetData>
    <row r="1" spans="2:11" ht="30.75" customHeight="1">
      <c r="B1" s="137" t="s">
        <v>15</v>
      </c>
      <c r="C1" s="137"/>
      <c r="D1" s="58"/>
      <c r="E1" s="78" t="s">
        <v>59</v>
      </c>
      <c r="F1" s="78"/>
      <c r="G1" s="78"/>
      <c r="H1" s="55" t="s">
        <v>101</v>
      </c>
      <c r="I1" s="55"/>
      <c r="J1" s="59"/>
      <c r="K1" s="60">
        <f>IF(E1="仙南保健福祉事務所 成人・高齢班",1,IF(E1="仙台保健福祉事務所 高齢者支援班",2,IF(E1="北部保健福祉事務所 高齢者支援班",3,IF(E1="東部保健福祉事務所 高齢者支援班",4,IF(E1="気仙沼保健福祉事務所 成人高齢班",5,IF(E1="長寿社会政策課 在宅・施設支援班",6,""))))))</f>
      </c>
    </row>
    <row r="2" spans="2:10" ht="22.5" customHeight="1">
      <c r="B2" s="61"/>
      <c r="C2" s="61"/>
      <c r="E2" s="138" t="s">
        <v>17</v>
      </c>
      <c r="F2" s="138"/>
      <c r="G2" s="139"/>
      <c r="H2" s="139"/>
      <c r="I2" s="62"/>
      <c r="J2" s="63"/>
    </row>
    <row r="3" spans="2:9" ht="21.75" customHeight="1">
      <c r="B3" s="64"/>
      <c r="E3" s="138" t="s">
        <v>16</v>
      </c>
      <c r="F3" s="138"/>
      <c r="G3" s="139"/>
      <c r="H3" s="139"/>
      <c r="I3" s="62"/>
    </row>
    <row r="4" spans="2:16" s="66" customFormat="1" ht="24.75" customHeight="1">
      <c r="B4" s="65"/>
      <c r="D4" s="67" t="s">
        <v>58</v>
      </c>
      <c r="E4" s="22">
        <f>'前ブック１月分報告'!E4</f>
        <v>6</v>
      </c>
      <c r="F4" s="65" t="s">
        <v>121</v>
      </c>
      <c r="G4" s="22"/>
      <c r="H4" s="65"/>
      <c r="I4" s="65"/>
      <c r="J4" s="65"/>
      <c r="K4" s="65"/>
      <c r="L4" s="65"/>
      <c r="M4" s="65"/>
      <c r="N4" s="65"/>
      <c r="P4" s="68"/>
    </row>
    <row r="5" spans="2:6" s="69" customFormat="1" ht="17.25" customHeight="1">
      <c r="B5" s="64"/>
      <c r="C5" s="56"/>
      <c r="D5" s="56"/>
      <c r="E5" s="56"/>
      <c r="F5" s="56"/>
    </row>
    <row r="6" spans="2:10" s="69" customFormat="1" ht="21.75" customHeight="1">
      <c r="B6" s="64"/>
      <c r="C6" s="56"/>
      <c r="D6" s="56"/>
      <c r="E6" s="56"/>
      <c r="F6" s="56"/>
      <c r="G6" s="70" t="s">
        <v>23</v>
      </c>
      <c r="H6" s="134"/>
      <c r="I6" s="134"/>
      <c r="J6" s="134"/>
    </row>
    <row r="7" spans="2:10" s="69" customFormat="1" ht="21.75" customHeight="1">
      <c r="B7" s="71" t="s">
        <v>0</v>
      </c>
      <c r="C7" s="135" t="str">
        <f>'3箇月まとめ【4月報告分】'!C7:F7</f>
        <v>特別養護老人ホーム</v>
      </c>
      <c r="D7" s="135"/>
      <c r="E7" s="135"/>
      <c r="F7" s="56"/>
      <c r="G7" s="70" t="s">
        <v>1</v>
      </c>
      <c r="H7" s="134"/>
      <c r="I7" s="134"/>
      <c r="J7" s="134"/>
    </row>
    <row r="8" spans="2:10" s="69" customFormat="1" ht="21.75" customHeight="1">
      <c r="B8" s="64"/>
      <c r="C8" s="56" t="s">
        <v>22</v>
      </c>
      <c r="D8" s="21"/>
      <c r="E8" s="56" t="s">
        <v>102</v>
      </c>
      <c r="G8" s="70" t="s">
        <v>2</v>
      </c>
      <c r="H8" s="134"/>
      <c r="I8" s="134"/>
      <c r="J8" s="134"/>
    </row>
    <row r="9" spans="3:10" ht="21.75" customHeight="1">
      <c r="C9" s="71"/>
      <c r="D9" s="71"/>
      <c r="E9" s="71"/>
      <c r="F9" s="71"/>
      <c r="G9" s="71"/>
      <c r="H9" s="71"/>
      <c r="I9" s="71"/>
      <c r="J9" s="71"/>
    </row>
    <row r="10" spans="2:8" s="69" customFormat="1" ht="36" customHeight="1">
      <c r="B10" s="136" t="s">
        <v>127</v>
      </c>
      <c r="C10" s="136"/>
      <c r="D10" s="136" t="s">
        <v>128</v>
      </c>
      <c r="E10" s="136"/>
      <c r="F10" s="73"/>
      <c r="G10" s="74" t="s">
        <v>105</v>
      </c>
      <c r="H10" s="74" t="s">
        <v>106</v>
      </c>
    </row>
    <row r="11" spans="2:8" s="69" customFormat="1" ht="23.25" customHeight="1">
      <c r="B11" s="72" t="s">
        <v>107</v>
      </c>
      <c r="C11" s="72" t="s">
        <v>108</v>
      </c>
      <c r="D11" s="72" t="s">
        <v>107</v>
      </c>
      <c r="E11" s="72" t="s">
        <v>109</v>
      </c>
      <c r="G11" s="128">
        <f>IF(COUNTA(C12:C40)=0,"",SUBTOTAL(1,C12:C40))</f>
      </c>
      <c r="H11" s="131">
        <f>IF(COUNTA(E12:E40)=0,"",SUBTOTAL(1,E12:E40))</f>
      </c>
    </row>
    <row r="12" spans="2:10" s="62" customFormat="1" ht="23.25" customHeight="1">
      <c r="B12" s="75" t="s">
        <v>110</v>
      </c>
      <c r="C12" s="57"/>
      <c r="D12" s="75" t="s">
        <v>110</v>
      </c>
      <c r="E12" s="57"/>
      <c r="G12" s="129"/>
      <c r="H12" s="132"/>
      <c r="I12" s="69"/>
      <c r="J12" s="69"/>
    </row>
    <row r="13" spans="2:10" s="62" customFormat="1" ht="23.25" customHeight="1">
      <c r="B13" s="75" t="s">
        <v>111</v>
      </c>
      <c r="C13" s="57"/>
      <c r="D13" s="75" t="s">
        <v>111</v>
      </c>
      <c r="E13" s="57"/>
      <c r="G13" s="130"/>
      <c r="H13" s="133"/>
      <c r="I13" s="69"/>
      <c r="J13" s="69"/>
    </row>
    <row r="14" spans="2:10" s="62" customFormat="1" ht="23.25" customHeight="1">
      <c r="B14" s="75" t="s">
        <v>112</v>
      </c>
      <c r="C14" s="57"/>
      <c r="D14" s="75" t="s">
        <v>112</v>
      </c>
      <c r="E14" s="57"/>
      <c r="G14" s="69"/>
      <c r="H14" s="69"/>
      <c r="I14" s="69"/>
      <c r="J14" s="69"/>
    </row>
    <row r="15" spans="2:10" s="62" customFormat="1" ht="23.25" customHeight="1">
      <c r="B15" s="75" t="s">
        <v>113</v>
      </c>
      <c r="C15" s="57"/>
      <c r="D15" s="75" t="s">
        <v>113</v>
      </c>
      <c r="E15" s="57"/>
      <c r="G15" s="69"/>
      <c r="H15" s="69"/>
      <c r="I15" s="69"/>
      <c r="J15" s="69"/>
    </row>
    <row r="16" spans="2:10" ht="23.25" customHeight="1">
      <c r="B16" s="75" t="s">
        <v>114</v>
      </c>
      <c r="C16" s="57"/>
      <c r="D16" s="75" t="s">
        <v>114</v>
      </c>
      <c r="E16" s="57"/>
      <c r="G16" s="71"/>
      <c r="H16" s="71"/>
      <c r="I16" s="71"/>
      <c r="J16" s="71"/>
    </row>
    <row r="17" spans="2:10" ht="23.25" customHeight="1">
      <c r="B17" s="75" t="s">
        <v>115</v>
      </c>
      <c r="C17" s="57"/>
      <c r="D17" s="75" t="s">
        <v>115</v>
      </c>
      <c r="E17" s="57"/>
      <c r="G17" s="71"/>
      <c r="H17" s="71"/>
      <c r="I17" s="71"/>
      <c r="J17" s="71"/>
    </row>
    <row r="18" spans="2:10" ht="23.25" customHeight="1">
      <c r="B18" s="75" t="s">
        <v>116</v>
      </c>
      <c r="C18" s="57"/>
      <c r="D18" s="75" t="s">
        <v>116</v>
      </c>
      <c r="E18" s="57"/>
      <c r="G18" s="71"/>
      <c r="H18" s="71"/>
      <c r="I18" s="71"/>
      <c r="J18" s="71"/>
    </row>
    <row r="19" spans="2:10" ht="23.25" customHeight="1">
      <c r="B19" s="75" t="s">
        <v>117</v>
      </c>
      <c r="C19" s="57"/>
      <c r="D19" s="75" t="s">
        <v>117</v>
      </c>
      <c r="E19" s="57"/>
      <c r="G19" s="71"/>
      <c r="H19" s="71"/>
      <c r="I19" s="71"/>
      <c r="J19" s="71"/>
    </row>
    <row r="20" spans="2:10" ht="23.25" customHeight="1">
      <c r="B20" s="75" t="s">
        <v>118</v>
      </c>
      <c r="C20" s="57"/>
      <c r="D20" s="75" t="s">
        <v>118</v>
      </c>
      <c r="E20" s="57"/>
      <c r="F20" s="71"/>
      <c r="G20" s="71"/>
      <c r="H20" s="71"/>
      <c r="I20" s="71"/>
      <c r="J20" s="71"/>
    </row>
    <row r="21" spans="2:10" ht="23.25" customHeight="1">
      <c r="B21" s="75" t="s">
        <v>119</v>
      </c>
      <c r="C21" s="57"/>
      <c r="D21" s="75" t="s">
        <v>119</v>
      </c>
      <c r="E21" s="57"/>
      <c r="F21" s="71"/>
      <c r="G21" s="71"/>
      <c r="H21" s="71"/>
      <c r="I21" s="71"/>
      <c r="J21" s="71"/>
    </row>
    <row r="22" ht="17.25" customHeight="1"/>
    <row r="23" s="76" customFormat="1" ht="17.25" customHeight="1">
      <c r="B23" s="71" t="s">
        <v>120</v>
      </c>
    </row>
  </sheetData>
  <sheetProtection password="D30D" sheet="1" objects="1" scenarios="1" selectLockedCells="1"/>
  <mergeCells count="14">
    <mergeCell ref="B1:C1"/>
    <mergeCell ref="E1:G1"/>
    <mergeCell ref="E2:F2"/>
    <mergeCell ref="G2:H2"/>
    <mergeCell ref="E3:F3"/>
    <mergeCell ref="G3:H3"/>
    <mergeCell ref="G11:G13"/>
    <mergeCell ref="H11:H13"/>
    <mergeCell ref="H6:J6"/>
    <mergeCell ref="C7:E7"/>
    <mergeCell ref="H7:J7"/>
    <mergeCell ref="H8:J8"/>
    <mergeCell ref="B10:C10"/>
    <mergeCell ref="D10:E10"/>
  </mergeCells>
  <dataValidations count="2">
    <dataValidation type="list" allowBlank="1" showInputMessage="1" showErrorMessage="1" sqref="E1">
      <formula1>"仙南保健福祉事務所 成人・高齢班,仙台保健福祉事務所 高齢者支援班,北部保健福祉事務所 高齢者支援班,東部保健福祉事務所 高齢者支援班,気仙沼保健福祉事務所 成人高齢班,長寿社会政策課 施設支援班"</formula1>
    </dataValidation>
    <dataValidation type="list" allowBlank="1" showInputMessage="1" showErrorMessage="1" sqref="C7">
      <formula1>"特別養護老人ホーム,介護老人保健施設,養護老人ホーム,軽費老人ホーム,認知症対応型グループホーム"</formula1>
    </dataValidation>
  </dataValidations>
  <printOptions/>
  <pageMargins left="0.787" right="0.42" top="0.68" bottom="0.61"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sheetPr>
  <dimension ref="B1:P24"/>
  <sheetViews>
    <sheetView zoomScale="75" zoomScaleNormal="75" zoomScalePageLayoutView="0" workbookViewId="0" topLeftCell="A1">
      <selection activeCell="E1" sqref="E1:K1"/>
    </sheetView>
  </sheetViews>
  <sheetFormatPr defaultColWidth="8.296875" defaultRowHeight="21.75" customHeight="1"/>
  <cols>
    <col min="1" max="1" width="3.09765625" style="32" customWidth="1"/>
    <col min="2" max="2" width="18.09765625" style="34" customWidth="1"/>
    <col min="3" max="3" width="13.3984375" style="32" customWidth="1"/>
    <col min="4" max="4" width="13.19921875" style="32" customWidth="1"/>
    <col min="5" max="5" width="8.09765625" style="32" customWidth="1"/>
    <col min="6" max="6" width="3.59765625" style="32" customWidth="1"/>
    <col min="7" max="7" width="8.09765625" style="32" customWidth="1"/>
    <col min="8" max="8" width="8.5" style="32" customWidth="1"/>
    <col min="9" max="9" width="11.09765625" style="32" customWidth="1"/>
    <col min="10" max="10" width="16" style="32" customWidth="1"/>
    <col min="11" max="14" width="7.8984375" style="32" customWidth="1"/>
    <col min="15" max="15" width="8.19921875" style="32" customWidth="1"/>
    <col min="16" max="16" width="10.5" style="32" bestFit="1" customWidth="1"/>
    <col min="17" max="16384" width="8.19921875" style="32" customWidth="1"/>
  </cols>
  <sheetData>
    <row r="1" spans="2:16" ht="30.75" customHeight="1">
      <c r="B1" s="104" t="s">
        <v>15</v>
      </c>
      <c r="C1" s="104"/>
      <c r="E1" s="78" t="s">
        <v>59</v>
      </c>
      <c r="F1" s="78"/>
      <c r="G1" s="78"/>
      <c r="H1" s="78"/>
      <c r="I1" s="78"/>
      <c r="J1" s="78"/>
      <c r="K1" s="78"/>
      <c r="L1" s="36" t="s">
        <v>18</v>
      </c>
      <c r="O1" s="32">
        <f>IF(E1="仙南保健福祉事務所 成人・高齢班",1,IF(E1="仙台保健福祉事務所 高齢者支援班",2,IF(E1="北部保健福祉事務所 高齢者支援班",3,IF(E1="東部保健福祉事務所 高齢者支援班",4,IF(E1="気仙沼保健福祉事務所 成人高齢班",5,IF(E1="長寿社会政策課 施設支援班",6,""))))))</f>
        <v>6</v>
      </c>
      <c r="P1" s="45" t="s">
        <v>60</v>
      </c>
    </row>
    <row r="2" spans="2:16" ht="22.5" customHeight="1">
      <c r="B2" s="31"/>
      <c r="C2" s="31"/>
      <c r="E2" s="105" t="s">
        <v>17</v>
      </c>
      <c r="F2" s="105"/>
      <c r="G2" s="106" t="str">
        <f>IF(O1=1,"0224-52-3678",IF(O1=2,"022-362-6161",IF(O1=3,"0229-23-7562",IF(O1=4,"0225-96-3560",IF(O1=5,"0226-24-4901",IF(O1=6,"022-211-2596",""))))))</f>
        <v>022-211-2596</v>
      </c>
      <c r="H2" s="106"/>
      <c r="I2" s="106"/>
      <c r="J2" s="106"/>
      <c r="K2" s="35"/>
      <c r="L2" s="35"/>
      <c r="M2" s="35"/>
      <c r="P2" s="46"/>
    </row>
    <row r="3" spans="2:16" ht="21.75" customHeight="1">
      <c r="B3" s="28" t="str">
        <f>IF(C7="特別養護老人ホーム","様式１",IF(C7="介護老人保健施設","様式４",IF(C7="養護老人ホーム","様式７",IF(C7="軽費老人ホーム","様式１０",IF(C7="認知症対応型グループホーム","様式１３","")))))</f>
        <v>様式１</v>
      </c>
      <c r="E3" s="105" t="s">
        <v>16</v>
      </c>
      <c r="F3" s="105"/>
      <c r="G3" s="106" t="str">
        <f>IF(O1=1,"snthbsk@pref.miyagi.lg.jp",IF(O1=2,"sdhwfzko@pref.miyagi.lg.jp",IF(O1=3,"nh-thbko@pref.miyagi.lg.jp",IF(O1=4,"et-hcth@pref.miyagi.lg.jp",IF(O1=5,"kshwfz-sk@pref.miyagi.lg.jp",IF(O1=6,"choujut2@pref.miyagi.lg.jp",""))))))</f>
        <v>choujut2@pref.miyagi.lg.jp</v>
      </c>
      <c r="H3" s="106"/>
      <c r="I3" s="106"/>
      <c r="J3" s="106"/>
      <c r="P3" s="46"/>
    </row>
    <row r="4" spans="2:16" s="27" customFormat="1" ht="24.75" customHeight="1">
      <c r="B4" s="26"/>
      <c r="C4" s="26"/>
      <c r="D4" s="33" t="s">
        <v>58</v>
      </c>
      <c r="E4" s="25">
        <f>'3箇月まとめ【4月報告分】'!E4</f>
        <v>6</v>
      </c>
      <c r="F4" s="25" t="s">
        <v>19</v>
      </c>
      <c r="G4" s="25">
        <v>7</v>
      </c>
      <c r="H4" s="26" t="s">
        <v>24</v>
      </c>
      <c r="I4" s="26"/>
      <c r="J4" s="26"/>
      <c r="K4" s="26"/>
      <c r="L4" s="26"/>
      <c r="M4" s="26"/>
      <c r="N4" s="26"/>
      <c r="P4" s="46"/>
    </row>
    <row r="5" spans="2:6" s="30" customFormat="1" ht="17.25" customHeight="1">
      <c r="B5" s="28"/>
      <c r="C5" s="29"/>
      <c r="D5" s="29"/>
      <c r="E5" s="29"/>
      <c r="F5" s="29"/>
    </row>
    <row r="6" spans="2:14" s="30" customFormat="1" ht="21.75" customHeight="1">
      <c r="B6" s="28"/>
      <c r="C6" s="29"/>
      <c r="D6" s="29"/>
      <c r="E6" s="29"/>
      <c r="F6" s="29"/>
      <c r="H6" s="107" t="s">
        <v>23</v>
      </c>
      <c r="I6" s="107"/>
      <c r="J6" s="82"/>
      <c r="K6" s="82"/>
      <c r="L6" s="82"/>
      <c r="M6" s="82"/>
      <c r="N6" s="82"/>
    </row>
    <row r="7" spans="2:14" s="30" customFormat="1" ht="21.75" customHeight="1">
      <c r="B7" s="34" t="s">
        <v>0</v>
      </c>
      <c r="C7" s="83" t="s">
        <v>20</v>
      </c>
      <c r="D7" s="83"/>
      <c r="E7" s="83"/>
      <c r="F7" s="83"/>
      <c r="H7" s="107" t="s">
        <v>1</v>
      </c>
      <c r="I7" s="107"/>
      <c r="J7" s="82"/>
      <c r="K7" s="82"/>
      <c r="L7" s="82"/>
      <c r="M7" s="82"/>
      <c r="N7" s="82"/>
    </row>
    <row r="8" spans="2:14" s="30" customFormat="1" ht="21.75" customHeight="1">
      <c r="B8" s="28"/>
      <c r="C8" s="29" t="s">
        <v>22</v>
      </c>
      <c r="D8" s="21"/>
      <c r="E8" s="29" t="s">
        <v>21</v>
      </c>
      <c r="H8" s="107" t="s">
        <v>2</v>
      </c>
      <c r="I8" s="107"/>
      <c r="J8" s="82"/>
      <c r="K8" s="82"/>
      <c r="L8" s="82"/>
      <c r="M8" s="82"/>
      <c r="N8" s="82"/>
    </row>
    <row r="10" spans="2:14" s="30" customFormat="1" ht="21.75" customHeight="1">
      <c r="B10" s="108" t="s">
        <v>14</v>
      </c>
      <c r="C10" s="110" t="s">
        <v>3</v>
      </c>
      <c r="D10" s="112" t="s">
        <v>4</v>
      </c>
      <c r="E10" s="114" t="s">
        <v>26</v>
      </c>
      <c r="F10" s="115"/>
      <c r="G10" s="115"/>
      <c r="H10" s="116"/>
      <c r="I10" s="114" t="s">
        <v>27</v>
      </c>
      <c r="J10" s="115"/>
      <c r="K10" s="115"/>
      <c r="L10" s="115"/>
      <c r="M10" s="115"/>
      <c r="N10" s="116"/>
    </row>
    <row r="11" spans="2:14" s="30" customFormat="1" ht="35.25" customHeight="1">
      <c r="B11" s="109"/>
      <c r="C11" s="111"/>
      <c r="D11" s="113"/>
      <c r="E11" s="117" t="s">
        <v>5</v>
      </c>
      <c r="F11" s="118"/>
      <c r="G11" s="117" t="s">
        <v>6</v>
      </c>
      <c r="H11" s="118"/>
      <c r="I11" s="47" t="s">
        <v>5</v>
      </c>
      <c r="J11" s="47" t="s">
        <v>7</v>
      </c>
      <c r="K11" s="114" t="s">
        <v>8</v>
      </c>
      <c r="L11" s="115"/>
      <c r="M11" s="115"/>
      <c r="N11" s="116"/>
    </row>
    <row r="12" spans="2:14" s="30" customFormat="1" ht="21" customHeight="1">
      <c r="B12" s="122" t="str">
        <f>'前ブック１月分報告'!B12</f>
        <v>仙台市青葉区</v>
      </c>
      <c r="C12" s="96"/>
      <c r="D12" s="96"/>
      <c r="E12" s="124">
        <f>COUNTA('計算シート【7月報告分】'!C12:C51)</f>
        <v>0</v>
      </c>
      <c r="F12" s="125"/>
      <c r="G12" s="124">
        <f>'計算シート【7月報告分】'!G11</f>
      </c>
      <c r="H12" s="125"/>
      <c r="I12" s="120">
        <f>COUNTA('計算シート【7月報告分】'!E12:E51)</f>
        <v>0</v>
      </c>
      <c r="J12" s="120">
        <f>'計算シート【7月報告分】'!H11</f>
      </c>
      <c r="K12" s="48" t="s">
        <v>9</v>
      </c>
      <c r="L12" s="48" t="s">
        <v>10</v>
      </c>
      <c r="M12" s="48" t="s">
        <v>11</v>
      </c>
      <c r="N12" s="49" t="s">
        <v>12</v>
      </c>
    </row>
    <row r="13" spans="2:14" s="30" customFormat="1" ht="30" customHeight="1">
      <c r="B13" s="123"/>
      <c r="C13" s="97"/>
      <c r="D13" s="97"/>
      <c r="E13" s="126"/>
      <c r="F13" s="127"/>
      <c r="G13" s="126"/>
      <c r="H13" s="127"/>
      <c r="I13" s="121"/>
      <c r="J13" s="121"/>
      <c r="K13" s="23"/>
      <c r="L13" s="23"/>
      <c r="M13" s="23"/>
      <c r="N13" s="24"/>
    </row>
    <row r="14" spans="2:14" s="30" customFormat="1" ht="30" customHeight="1">
      <c r="B14" s="42"/>
      <c r="C14" s="119" t="str">
        <f>IF(C12='3箇月まとめ【4月報告分】'!C12+'3箇月まとめ【7月報告分】'!E12-'3箇月まとめ【7月報告分】'!I12,"OK","↑前回報告時と増減が合いません。")</f>
        <v>OK</v>
      </c>
      <c r="D14" s="119"/>
      <c r="E14" s="119"/>
      <c r="F14" s="119"/>
      <c r="G14" s="119"/>
      <c r="H14" s="43"/>
      <c r="I14" s="119" t="str">
        <f>IF(I12=K13+L13+M13+N13,"OK","↑退所者数合計と内訳が合いません。")</f>
        <v>OK</v>
      </c>
      <c r="J14" s="119"/>
      <c r="K14" s="119"/>
      <c r="L14" s="119"/>
      <c r="M14" s="43"/>
      <c r="N14" s="44"/>
    </row>
    <row r="15" s="30" customFormat="1" ht="15" customHeight="1">
      <c r="B15" s="50"/>
    </row>
    <row r="16" ht="17.25" customHeight="1">
      <c r="B16" s="34" t="s">
        <v>28</v>
      </c>
    </row>
    <row r="17" ht="17.25" customHeight="1">
      <c r="B17" s="51" t="s">
        <v>29</v>
      </c>
    </row>
    <row r="18" ht="17.25" customHeight="1">
      <c r="B18" s="34" t="s">
        <v>30</v>
      </c>
    </row>
    <row r="19" ht="17.25" customHeight="1">
      <c r="B19" s="34" t="s">
        <v>31</v>
      </c>
    </row>
    <row r="20" ht="17.25" customHeight="1">
      <c r="B20" s="34" t="s">
        <v>32</v>
      </c>
    </row>
    <row r="21" ht="17.25" customHeight="1">
      <c r="B21" s="34" t="s">
        <v>33</v>
      </c>
    </row>
    <row r="22" ht="17.25" customHeight="1">
      <c r="B22" s="34" t="s">
        <v>13</v>
      </c>
    </row>
    <row r="23" ht="17.25" customHeight="1">
      <c r="B23" s="34" t="s">
        <v>25</v>
      </c>
    </row>
    <row r="24" s="53" customFormat="1" ht="17.25" customHeight="1">
      <c r="B24" s="52"/>
    </row>
  </sheetData>
  <sheetProtection password="D30D" sheet="1" objects="1" scenarios="1" selectLockedCells="1"/>
  <mergeCells count="30">
    <mergeCell ref="B1:C1"/>
    <mergeCell ref="E1:K1"/>
    <mergeCell ref="E2:F2"/>
    <mergeCell ref="G2:J2"/>
    <mergeCell ref="E3:F3"/>
    <mergeCell ref="G3:J3"/>
    <mergeCell ref="H6:I6"/>
    <mergeCell ref="J6:N6"/>
    <mergeCell ref="C7:F7"/>
    <mergeCell ref="H7:I7"/>
    <mergeCell ref="J7:N7"/>
    <mergeCell ref="H8:I8"/>
    <mergeCell ref="J8:N8"/>
    <mergeCell ref="B10:B11"/>
    <mergeCell ref="C10:C11"/>
    <mergeCell ref="D10:D11"/>
    <mergeCell ref="E10:H10"/>
    <mergeCell ref="I10:N10"/>
    <mergeCell ref="E11:F11"/>
    <mergeCell ref="G11:H11"/>
    <mergeCell ref="K11:N11"/>
    <mergeCell ref="C14:G14"/>
    <mergeCell ref="J12:J13"/>
    <mergeCell ref="B12:B13"/>
    <mergeCell ref="C12:C13"/>
    <mergeCell ref="D12:D13"/>
    <mergeCell ref="E12:F13"/>
    <mergeCell ref="G12:H13"/>
    <mergeCell ref="I12:I13"/>
    <mergeCell ref="I14:L14"/>
  </mergeCells>
  <conditionalFormatting sqref="C14:G14">
    <cfRule type="expression" priority="2" dxfId="0" stopIfTrue="1">
      <formula>$C$14="↑前回報告時と増減が合いません。"</formula>
    </cfRule>
  </conditionalFormatting>
  <conditionalFormatting sqref="I14:L14">
    <cfRule type="expression" priority="1" dxfId="0" stopIfTrue="1">
      <formula>$I$14="↑退所者数合計と内訳が合いません。"</formula>
    </cfRule>
  </conditionalFormatting>
  <dataValidations count="2">
    <dataValidation type="list" allowBlank="1" showInputMessage="1" showErrorMessage="1" sqref="E1:K1">
      <formula1>"仙南保健福祉事務所 成人・高齢班,仙台保健福祉事務所 高齢者支援班,北部保健福祉事務所 高齢者支援班,東部保健福祉事務所 高齢者支援班,気仙沼保健福祉事務所 成人高齢班,長寿社会政策課 施設支援班"</formula1>
    </dataValidation>
    <dataValidation type="list" allowBlank="1" showInputMessage="1" showErrorMessage="1" sqref="C7">
      <formula1>"特別養護老人ホーム,介護老人保健施設,養護老人ホーム,軽費老人ホーム,認知症対応型グループホーム"</formula1>
    </dataValidation>
  </dataValidations>
  <printOptions/>
  <pageMargins left="0.787" right="0.42" top="0.68" bottom="0.61"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92D050"/>
  </sheetPr>
  <dimension ref="B1:P23"/>
  <sheetViews>
    <sheetView zoomScale="75" zoomScaleNormal="75" zoomScalePageLayoutView="0" workbookViewId="0" topLeftCell="A1">
      <selection activeCell="A1" sqref="A1"/>
    </sheetView>
  </sheetViews>
  <sheetFormatPr defaultColWidth="8.296875" defaultRowHeight="21.75" customHeight="1"/>
  <cols>
    <col min="1" max="1" width="3.09765625" style="60" customWidth="1"/>
    <col min="2" max="2" width="15.09765625" style="71" customWidth="1"/>
    <col min="3" max="5" width="15.09765625" style="60" customWidth="1"/>
    <col min="6" max="6" width="10.19921875" style="60" customWidth="1"/>
    <col min="7" max="8" width="21.3984375" style="60" customWidth="1"/>
    <col min="9" max="9" width="8.8984375" style="60" customWidth="1"/>
    <col min="10" max="10" width="10.59765625" style="60" customWidth="1"/>
    <col min="11" max="16384" width="8.19921875" style="60" customWidth="1"/>
  </cols>
  <sheetData>
    <row r="1" spans="2:11" ht="30.75" customHeight="1">
      <c r="B1" s="137" t="s">
        <v>15</v>
      </c>
      <c r="C1" s="137"/>
      <c r="D1" s="58"/>
      <c r="E1" s="78" t="s">
        <v>59</v>
      </c>
      <c r="F1" s="78"/>
      <c r="G1" s="78"/>
      <c r="H1" s="55" t="s">
        <v>101</v>
      </c>
      <c r="I1" s="55"/>
      <c r="J1" s="59"/>
      <c r="K1" s="60">
        <f>IF(E1="仙南保健福祉事務所 成人・高齢班",1,IF(E1="仙台保健福祉事務所 高齢者支援班",2,IF(E1="北部保健福祉事務所 高齢者支援班",3,IF(E1="東部保健福祉事務所 高齢者支援班",4,IF(E1="気仙沼保健福祉事務所 成人高齢班",5,IF(E1="長寿社会政策課 在宅・施設支援班",6,""))))))</f>
      </c>
    </row>
    <row r="2" spans="2:10" ht="22.5" customHeight="1">
      <c r="B2" s="61"/>
      <c r="C2" s="61"/>
      <c r="E2" s="138" t="s">
        <v>17</v>
      </c>
      <c r="F2" s="138"/>
      <c r="G2" s="139"/>
      <c r="H2" s="139"/>
      <c r="I2" s="62"/>
      <c r="J2" s="63"/>
    </row>
    <row r="3" spans="2:9" ht="21.75" customHeight="1">
      <c r="B3" s="64"/>
      <c r="E3" s="138" t="s">
        <v>16</v>
      </c>
      <c r="F3" s="138"/>
      <c r="G3" s="139"/>
      <c r="H3" s="139"/>
      <c r="I3" s="62"/>
    </row>
    <row r="4" spans="2:16" s="66" customFormat="1" ht="24.75" customHeight="1">
      <c r="B4" s="65"/>
      <c r="D4" s="67" t="s">
        <v>58</v>
      </c>
      <c r="E4" s="22">
        <f>'前ブック１月分報告'!E4</f>
        <v>6</v>
      </c>
      <c r="F4" s="65" t="s">
        <v>122</v>
      </c>
      <c r="G4" s="22"/>
      <c r="H4" s="65"/>
      <c r="I4" s="65"/>
      <c r="J4" s="65"/>
      <c r="K4" s="65"/>
      <c r="L4" s="65"/>
      <c r="M4" s="65"/>
      <c r="N4" s="65"/>
      <c r="P4" s="68"/>
    </row>
    <row r="5" spans="2:6" s="69" customFormat="1" ht="17.25" customHeight="1">
      <c r="B5" s="64"/>
      <c r="C5" s="56"/>
      <c r="D5" s="56"/>
      <c r="E5" s="56"/>
      <c r="F5" s="56"/>
    </row>
    <row r="6" spans="2:10" s="69" customFormat="1" ht="21.75" customHeight="1">
      <c r="B6" s="64"/>
      <c r="C6" s="56"/>
      <c r="D6" s="56"/>
      <c r="E6" s="56"/>
      <c r="F6" s="56"/>
      <c r="G6" s="70" t="s">
        <v>23</v>
      </c>
      <c r="H6" s="134"/>
      <c r="I6" s="134"/>
      <c r="J6" s="134"/>
    </row>
    <row r="7" spans="2:10" s="69" customFormat="1" ht="21.75" customHeight="1">
      <c r="B7" s="71" t="s">
        <v>0</v>
      </c>
      <c r="C7" s="135" t="str">
        <f>'3箇月まとめ【4月報告分】'!C7:F7</f>
        <v>特別養護老人ホーム</v>
      </c>
      <c r="D7" s="135"/>
      <c r="E7" s="135"/>
      <c r="F7" s="56"/>
      <c r="G7" s="70" t="s">
        <v>1</v>
      </c>
      <c r="H7" s="134"/>
      <c r="I7" s="134"/>
      <c r="J7" s="134"/>
    </row>
    <row r="8" spans="2:10" s="69" customFormat="1" ht="21.75" customHeight="1">
      <c r="B8" s="64"/>
      <c r="C8" s="56" t="s">
        <v>22</v>
      </c>
      <c r="D8" s="21"/>
      <c r="E8" s="56" t="s">
        <v>102</v>
      </c>
      <c r="G8" s="70" t="s">
        <v>2</v>
      </c>
      <c r="H8" s="134"/>
      <c r="I8" s="134"/>
      <c r="J8" s="134"/>
    </row>
    <row r="9" spans="3:10" ht="21.75" customHeight="1">
      <c r="C9" s="71"/>
      <c r="D9" s="71"/>
      <c r="E9" s="71"/>
      <c r="F9" s="71"/>
      <c r="G9" s="71"/>
      <c r="H9" s="71"/>
      <c r="I9" s="71"/>
      <c r="J9" s="71"/>
    </row>
    <row r="10" spans="2:8" s="69" customFormat="1" ht="36" customHeight="1">
      <c r="B10" s="136" t="s">
        <v>103</v>
      </c>
      <c r="C10" s="136"/>
      <c r="D10" s="136" t="s">
        <v>104</v>
      </c>
      <c r="E10" s="136"/>
      <c r="F10" s="73"/>
      <c r="G10" s="74" t="s">
        <v>105</v>
      </c>
      <c r="H10" s="74" t="s">
        <v>106</v>
      </c>
    </row>
    <row r="11" spans="2:8" s="69" customFormat="1" ht="23.25" customHeight="1">
      <c r="B11" s="72" t="s">
        <v>107</v>
      </c>
      <c r="C11" s="72" t="s">
        <v>108</v>
      </c>
      <c r="D11" s="72" t="s">
        <v>107</v>
      </c>
      <c r="E11" s="72" t="s">
        <v>109</v>
      </c>
      <c r="G11" s="128">
        <f>IF(COUNTA(C12:C40)=0,"",SUBTOTAL(1,C12:C40))</f>
      </c>
      <c r="H11" s="131">
        <f>IF(COUNTA(E12:E40)=0,"",SUBTOTAL(1,E12:E40))</f>
      </c>
    </row>
    <row r="12" spans="2:10" s="62" customFormat="1" ht="23.25" customHeight="1">
      <c r="B12" s="75" t="s">
        <v>110</v>
      </c>
      <c r="C12" s="57"/>
      <c r="D12" s="75" t="s">
        <v>110</v>
      </c>
      <c r="E12" s="57"/>
      <c r="G12" s="129"/>
      <c r="H12" s="132"/>
      <c r="I12" s="69"/>
      <c r="J12" s="69"/>
    </row>
    <row r="13" spans="2:10" s="62" customFormat="1" ht="23.25" customHeight="1">
      <c r="B13" s="75" t="s">
        <v>111</v>
      </c>
      <c r="C13" s="57"/>
      <c r="D13" s="75" t="s">
        <v>111</v>
      </c>
      <c r="E13" s="57"/>
      <c r="G13" s="130"/>
      <c r="H13" s="133"/>
      <c r="I13" s="69"/>
      <c r="J13" s="69"/>
    </row>
    <row r="14" spans="2:10" s="62" customFormat="1" ht="23.25" customHeight="1">
      <c r="B14" s="75" t="s">
        <v>112</v>
      </c>
      <c r="C14" s="57"/>
      <c r="D14" s="75" t="s">
        <v>112</v>
      </c>
      <c r="E14" s="57"/>
      <c r="G14" s="69"/>
      <c r="H14" s="69"/>
      <c r="I14" s="69"/>
      <c r="J14" s="69"/>
    </row>
    <row r="15" spans="2:10" s="62" customFormat="1" ht="23.25" customHeight="1">
      <c r="B15" s="75" t="s">
        <v>113</v>
      </c>
      <c r="C15" s="57"/>
      <c r="D15" s="75" t="s">
        <v>113</v>
      </c>
      <c r="E15" s="57"/>
      <c r="G15" s="69"/>
      <c r="H15" s="69"/>
      <c r="I15" s="69"/>
      <c r="J15" s="69"/>
    </row>
    <row r="16" spans="2:10" ht="23.25" customHeight="1">
      <c r="B16" s="75" t="s">
        <v>114</v>
      </c>
      <c r="C16" s="57"/>
      <c r="D16" s="75" t="s">
        <v>114</v>
      </c>
      <c r="E16" s="57"/>
      <c r="G16" s="71"/>
      <c r="H16" s="71"/>
      <c r="I16" s="71"/>
      <c r="J16" s="71"/>
    </row>
    <row r="17" spans="2:10" ht="23.25" customHeight="1">
      <c r="B17" s="75" t="s">
        <v>115</v>
      </c>
      <c r="C17" s="57"/>
      <c r="D17" s="75" t="s">
        <v>115</v>
      </c>
      <c r="E17" s="57"/>
      <c r="G17" s="71"/>
      <c r="H17" s="71"/>
      <c r="I17" s="71"/>
      <c r="J17" s="71"/>
    </row>
    <row r="18" spans="2:10" ht="23.25" customHeight="1">
      <c r="B18" s="75" t="s">
        <v>116</v>
      </c>
      <c r="C18" s="57"/>
      <c r="D18" s="75" t="s">
        <v>116</v>
      </c>
      <c r="E18" s="57"/>
      <c r="G18" s="71"/>
      <c r="H18" s="71"/>
      <c r="I18" s="71"/>
      <c r="J18" s="71"/>
    </row>
    <row r="19" spans="2:10" ht="23.25" customHeight="1">
      <c r="B19" s="75" t="s">
        <v>117</v>
      </c>
      <c r="C19" s="57"/>
      <c r="D19" s="75" t="s">
        <v>117</v>
      </c>
      <c r="E19" s="57"/>
      <c r="G19" s="71"/>
      <c r="H19" s="71"/>
      <c r="I19" s="71"/>
      <c r="J19" s="71"/>
    </row>
    <row r="20" spans="2:10" ht="23.25" customHeight="1">
      <c r="B20" s="75" t="s">
        <v>118</v>
      </c>
      <c r="C20" s="57"/>
      <c r="D20" s="75" t="s">
        <v>118</v>
      </c>
      <c r="E20" s="57"/>
      <c r="F20" s="71"/>
      <c r="G20" s="71"/>
      <c r="H20" s="71"/>
      <c r="I20" s="71"/>
      <c r="J20" s="71"/>
    </row>
    <row r="21" spans="2:10" ht="23.25" customHeight="1">
      <c r="B21" s="75" t="s">
        <v>119</v>
      </c>
      <c r="C21" s="57"/>
      <c r="D21" s="75" t="s">
        <v>119</v>
      </c>
      <c r="E21" s="57"/>
      <c r="F21" s="71"/>
      <c r="G21" s="71"/>
      <c r="H21" s="71"/>
      <c r="I21" s="71"/>
      <c r="J21" s="71"/>
    </row>
    <row r="22" ht="17.25" customHeight="1"/>
    <row r="23" s="76" customFormat="1" ht="17.25" customHeight="1">
      <c r="B23" s="71" t="s">
        <v>120</v>
      </c>
    </row>
  </sheetData>
  <sheetProtection password="D30D" sheet="1" objects="1" scenarios="1" selectLockedCells="1"/>
  <mergeCells count="14">
    <mergeCell ref="B1:C1"/>
    <mergeCell ref="E1:G1"/>
    <mergeCell ref="E2:F2"/>
    <mergeCell ref="G2:H2"/>
    <mergeCell ref="E3:F3"/>
    <mergeCell ref="G3:H3"/>
    <mergeCell ref="G11:G13"/>
    <mergeCell ref="H11:H13"/>
    <mergeCell ref="H6:J6"/>
    <mergeCell ref="C7:E7"/>
    <mergeCell ref="H7:J7"/>
    <mergeCell ref="H8:J8"/>
    <mergeCell ref="B10:C10"/>
    <mergeCell ref="D10:E10"/>
  </mergeCells>
  <dataValidations count="2">
    <dataValidation type="list" allowBlank="1" showInputMessage="1" showErrorMessage="1" sqref="C7">
      <formula1>"特別養護老人ホーム,介護老人保健施設,養護老人ホーム,軽費老人ホーム,認知症対応型グループホーム"</formula1>
    </dataValidation>
    <dataValidation type="list" allowBlank="1" showInputMessage="1" showErrorMessage="1" sqref="E1">
      <formula1>"仙南保健福祉事務所 成人・高齢班,仙台保健福祉事務所 高齢者支援班,北部保健福祉事務所 高齢者支援班,東部保健福祉事務所 高齢者支援班,気仙沼保健福祉事務所 成人高齢班,長寿社会政策課 施設支援班"</formula1>
    </dataValidation>
  </dataValidations>
  <printOptions/>
  <pageMargins left="0.787" right="0.42" top="0.68" bottom="0.61"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50"/>
  </sheetPr>
  <dimension ref="B1:P24"/>
  <sheetViews>
    <sheetView zoomScale="75" zoomScaleNormal="75" zoomScalePageLayoutView="0" workbookViewId="0" topLeftCell="A1">
      <selection activeCell="E1" sqref="E1:K1"/>
    </sheetView>
  </sheetViews>
  <sheetFormatPr defaultColWidth="8.296875" defaultRowHeight="21.75" customHeight="1"/>
  <cols>
    <col min="1" max="1" width="3.09765625" style="32" customWidth="1"/>
    <col min="2" max="2" width="18.09765625" style="34" customWidth="1"/>
    <col min="3" max="3" width="13.3984375" style="32" customWidth="1"/>
    <col min="4" max="4" width="13.19921875" style="32" customWidth="1"/>
    <col min="5" max="5" width="8.09765625" style="32" customWidth="1"/>
    <col min="6" max="6" width="3.59765625" style="32" customWidth="1"/>
    <col min="7" max="7" width="8.09765625" style="32" customWidth="1"/>
    <col min="8" max="8" width="8.5" style="32" customWidth="1"/>
    <col min="9" max="9" width="11.09765625" style="32" customWidth="1"/>
    <col min="10" max="10" width="16" style="32" customWidth="1"/>
    <col min="11" max="14" width="7.8984375" style="32" customWidth="1"/>
    <col min="15" max="15" width="8.19921875" style="32" customWidth="1"/>
    <col min="16" max="16" width="10.5" style="32" bestFit="1" customWidth="1"/>
    <col min="17" max="16384" width="8.19921875" style="32" customWidth="1"/>
  </cols>
  <sheetData>
    <row r="1" spans="2:16" ht="30.75" customHeight="1">
      <c r="B1" s="104" t="s">
        <v>15</v>
      </c>
      <c r="C1" s="104"/>
      <c r="E1" s="78" t="s">
        <v>59</v>
      </c>
      <c r="F1" s="78"/>
      <c r="G1" s="78"/>
      <c r="H1" s="78"/>
      <c r="I1" s="78"/>
      <c r="J1" s="78"/>
      <c r="K1" s="78"/>
      <c r="L1" s="36" t="s">
        <v>18</v>
      </c>
      <c r="O1" s="32">
        <f>IF(E1="仙南保健福祉事務所 成人・高齢班",1,IF(E1="仙台保健福祉事務所 高齢者支援班",2,IF(E1="北部保健福祉事務所 高齢者支援班",3,IF(E1="東部保健福祉事務所 高齢者支援班",4,IF(E1="気仙沼保健福祉事務所 成人高齢班",5,IF(E1="長寿社会政策課 施設支援班",6,""))))))</f>
        <v>6</v>
      </c>
      <c r="P1" s="45" t="s">
        <v>60</v>
      </c>
    </row>
    <row r="2" spans="2:16" ht="22.5" customHeight="1">
      <c r="B2" s="31"/>
      <c r="C2" s="31"/>
      <c r="E2" s="105" t="s">
        <v>17</v>
      </c>
      <c r="F2" s="105"/>
      <c r="G2" s="106" t="str">
        <f>IF(O1=1,"0224-52-3678",IF(O1=2,"022-362-6161",IF(O1=3,"0229-23-7562",IF(O1=4,"0225-96-3560",IF(O1=5,"0226-24-4901",IF(O1=6,"022-211-2596",""))))))</f>
        <v>022-211-2596</v>
      </c>
      <c r="H2" s="106"/>
      <c r="I2" s="106"/>
      <c r="J2" s="106"/>
      <c r="K2" s="35"/>
      <c r="L2" s="35"/>
      <c r="M2" s="35"/>
      <c r="P2" s="46"/>
    </row>
    <row r="3" spans="2:16" ht="21.75" customHeight="1">
      <c r="B3" s="28" t="str">
        <f>IF(C7="特別養護老人ホーム","様式１",IF(C7="介護老人保健施設","様式４",IF(C7="養護老人ホーム","様式７",IF(C7="軽費老人ホーム","様式１０",IF(C7="認知症対応型グループホーム","様式１３","")))))</f>
        <v>様式１</v>
      </c>
      <c r="E3" s="105" t="s">
        <v>16</v>
      </c>
      <c r="F3" s="105"/>
      <c r="G3" s="106" t="str">
        <f>IF(O1=1,"snthbsk@pref.miyagi.lg.jp",IF(O1=2,"sdhwfzko@pref.miyagi.lg.jp",IF(O1=3,"nh-thbko@pref.miyagi.lg.jp",IF(O1=4,"et-hcth@pref.miyagi.lg.jp",IF(O1=5,"kshwfz-sk@pref.miyagi.lg.jp",IF(O1=6,"choujut2@pref.miyagi.lg.jp",""))))))</f>
        <v>choujut2@pref.miyagi.lg.jp</v>
      </c>
      <c r="H3" s="106"/>
      <c r="I3" s="106"/>
      <c r="J3" s="106"/>
      <c r="P3" s="46"/>
    </row>
    <row r="4" spans="2:16" s="27" customFormat="1" ht="24.75" customHeight="1">
      <c r="B4" s="26"/>
      <c r="C4" s="26"/>
      <c r="D4" s="33" t="s">
        <v>58</v>
      </c>
      <c r="E4" s="25">
        <f>'3箇月まとめ【7月報告分】'!E4</f>
        <v>6</v>
      </c>
      <c r="F4" s="25" t="s">
        <v>19</v>
      </c>
      <c r="G4" s="25">
        <v>10</v>
      </c>
      <c r="H4" s="26" t="s">
        <v>24</v>
      </c>
      <c r="I4" s="26"/>
      <c r="J4" s="26"/>
      <c r="K4" s="26"/>
      <c r="L4" s="26"/>
      <c r="M4" s="26"/>
      <c r="N4" s="26"/>
      <c r="P4" s="46"/>
    </row>
    <row r="5" spans="2:6" s="30" customFormat="1" ht="17.25" customHeight="1">
      <c r="B5" s="28"/>
      <c r="C5" s="29"/>
      <c r="D5" s="29"/>
      <c r="E5" s="29"/>
      <c r="F5" s="29"/>
    </row>
    <row r="6" spans="2:14" s="30" customFormat="1" ht="21.75" customHeight="1">
      <c r="B6" s="28"/>
      <c r="C6" s="29"/>
      <c r="D6" s="29"/>
      <c r="E6" s="29"/>
      <c r="F6" s="29"/>
      <c r="H6" s="107" t="s">
        <v>23</v>
      </c>
      <c r="I6" s="107"/>
      <c r="J6" s="82"/>
      <c r="K6" s="82"/>
      <c r="L6" s="82"/>
      <c r="M6" s="82"/>
      <c r="N6" s="82"/>
    </row>
    <row r="7" spans="2:14" s="30" customFormat="1" ht="21.75" customHeight="1">
      <c r="B7" s="34" t="s">
        <v>0</v>
      </c>
      <c r="C7" s="83" t="s">
        <v>20</v>
      </c>
      <c r="D7" s="83"/>
      <c r="E7" s="83"/>
      <c r="F7" s="83"/>
      <c r="H7" s="107" t="s">
        <v>1</v>
      </c>
      <c r="I7" s="107"/>
      <c r="J7" s="82"/>
      <c r="K7" s="82"/>
      <c r="L7" s="82"/>
      <c r="M7" s="82"/>
      <c r="N7" s="82"/>
    </row>
    <row r="8" spans="2:14" s="30" customFormat="1" ht="21.75" customHeight="1">
      <c r="B8" s="28"/>
      <c r="C8" s="29" t="s">
        <v>22</v>
      </c>
      <c r="D8" s="21"/>
      <c r="E8" s="29" t="s">
        <v>21</v>
      </c>
      <c r="H8" s="107" t="s">
        <v>2</v>
      </c>
      <c r="I8" s="107"/>
      <c r="J8" s="82"/>
      <c r="K8" s="82"/>
      <c r="L8" s="82"/>
      <c r="M8" s="82"/>
      <c r="N8" s="82"/>
    </row>
    <row r="10" spans="2:14" s="30" customFormat="1" ht="21.75" customHeight="1">
      <c r="B10" s="108" t="s">
        <v>14</v>
      </c>
      <c r="C10" s="110" t="s">
        <v>3</v>
      </c>
      <c r="D10" s="112" t="s">
        <v>4</v>
      </c>
      <c r="E10" s="114" t="s">
        <v>34</v>
      </c>
      <c r="F10" s="115"/>
      <c r="G10" s="115"/>
      <c r="H10" s="116"/>
      <c r="I10" s="114" t="s">
        <v>35</v>
      </c>
      <c r="J10" s="115"/>
      <c r="K10" s="115"/>
      <c r="L10" s="115"/>
      <c r="M10" s="115"/>
      <c r="N10" s="116"/>
    </row>
    <row r="11" spans="2:14" s="30" customFormat="1" ht="35.25" customHeight="1">
      <c r="B11" s="109"/>
      <c r="C11" s="111"/>
      <c r="D11" s="113"/>
      <c r="E11" s="117" t="s">
        <v>5</v>
      </c>
      <c r="F11" s="118"/>
      <c r="G11" s="117" t="s">
        <v>6</v>
      </c>
      <c r="H11" s="118"/>
      <c r="I11" s="47" t="s">
        <v>5</v>
      </c>
      <c r="J11" s="47" t="s">
        <v>7</v>
      </c>
      <c r="K11" s="114" t="s">
        <v>8</v>
      </c>
      <c r="L11" s="115"/>
      <c r="M11" s="115"/>
      <c r="N11" s="116"/>
    </row>
    <row r="12" spans="2:14" s="30" customFormat="1" ht="21" customHeight="1">
      <c r="B12" s="122" t="str">
        <f>'前ブック１月分報告'!B12</f>
        <v>仙台市青葉区</v>
      </c>
      <c r="C12" s="96"/>
      <c r="D12" s="96"/>
      <c r="E12" s="124">
        <f>COUNTA('計算シート【10月報告分】'!C12:C51)</f>
        <v>0</v>
      </c>
      <c r="F12" s="125"/>
      <c r="G12" s="124">
        <f>'計算シート【10月報告分】'!G11</f>
      </c>
      <c r="H12" s="125"/>
      <c r="I12" s="120">
        <f>COUNTA('計算シート【10月報告分】'!E12:E51)</f>
        <v>0</v>
      </c>
      <c r="J12" s="120">
        <f>'計算シート【10月報告分】'!H11</f>
      </c>
      <c r="K12" s="48" t="s">
        <v>9</v>
      </c>
      <c r="L12" s="48" t="s">
        <v>10</v>
      </c>
      <c r="M12" s="48" t="s">
        <v>11</v>
      </c>
      <c r="N12" s="49" t="s">
        <v>12</v>
      </c>
    </row>
    <row r="13" spans="2:14" s="30" customFormat="1" ht="30" customHeight="1">
      <c r="B13" s="123"/>
      <c r="C13" s="97"/>
      <c r="D13" s="97"/>
      <c r="E13" s="126"/>
      <c r="F13" s="127"/>
      <c r="G13" s="126"/>
      <c r="H13" s="127"/>
      <c r="I13" s="121"/>
      <c r="J13" s="121"/>
      <c r="K13" s="23"/>
      <c r="L13" s="23"/>
      <c r="M13" s="23"/>
      <c r="N13" s="24"/>
    </row>
    <row r="14" spans="2:14" s="30" customFormat="1" ht="30" customHeight="1">
      <c r="B14" s="42"/>
      <c r="C14" s="119" t="str">
        <f>IF(C12='3箇月まとめ【7月報告分】'!C12+'3箇月まとめ【10月報告分】'!E12-'3箇月まとめ【10月報告分】'!I12,"OK","↑前回報告時と増減が合いません。")</f>
        <v>OK</v>
      </c>
      <c r="D14" s="119"/>
      <c r="E14" s="119"/>
      <c r="F14" s="119"/>
      <c r="G14" s="119"/>
      <c r="H14" s="43"/>
      <c r="I14" s="119" t="str">
        <f>IF(I12=K13+L13+M13+N13,"OK","↑退所者数合計と内訳が合いません。")</f>
        <v>OK</v>
      </c>
      <c r="J14" s="119"/>
      <c r="K14" s="119"/>
      <c r="L14" s="119"/>
      <c r="M14" s="43"/>
      <c r="N14" s="44"/>
    </row>
    <row r="15" s="30" customFormat="1" ht="15" customHeight="1">
      <c r="B15" s="50"/>
    </row>
    <row r="16" ht="17.25" customHeight="1">
      <c r="B16" s="34" t="s">
        <v>36</v>
      </c>
    </row>
    <row r="17" ht="17.25" customHeight="1">
      <c r="B17" s="51" t="s">
        <v>37</v>
      </c>
    </row>
    <row r="18" ht="17.25" customHeight="1">
      <c r="B18" s="34" t="s">
        <v>38</v>
      </c>
    </row>
    <row r="19" ht="17.25" customHeight="1">
      <c r="B19" s="34" t="s">
        <v>39</v>
      </c>
    </row>
    <row r="20" ht="17.25" customHeight="1">
      <c r="B20" s="34" t="s">
        <v>41</v>
      </c>
    </row>
    <row r="21" ht="17.25" customHeight="1">
      <c r="B21" s="34" t="s">
        <v>40</v>
      </c>
    </row>
    <row r="22" ht="17.25" customHeight="1">
      <c r="B22" s="34" t="s">
        <v>13</v>
      </c>
    </row>
    <row r="23" ht="17.25" customHeight="1">
      <c r="B23" s="34" t="s">
        <v>25</v>
      </c>
    </row>
    <row r="24" s="53" customFormat="1" ht="17.25" customHeight="1">
      <c r="B24" s="52"/>
    </row>
  </sheetData>
  <sheetProtection password="D30D" sheet="1" objects="1" scenarios="1" selectLockedCells="1"/>
  <mergeCells count="30">
    <mergeCell ref="E11:F11"/>
    <mergeCell ref="G11:H11"/>
    <mergeCell ref="K11:N11"/>
    <mergeCell ref="J12:J13"/>
    <mergeCell ref="B12:B13"/>
    <mergeCell ref="C12:C13"/>
    <mergeCell ref="D12:D13"/>
    <mergeCell ref="E12:F13"/>
    <mergeCell ref="G12:H13"/>
    <mergeCell ref="I12:I13"/>
    <mergeCell ref="C7:F7"/>
    <mergeCell ref="H7:I7"/>
    <mergeCell ref="J7:N7"/>
    <mergeCell ref="H8:I8"/>
    <mergeCell ref="J8:N8"/>
    <mergeCell ref="B10:B11"/>
    <mergeCell ref="C10:C11"/>
    <mergeCell ref="D10:D11"/>
    <mergeCell ref="E10:H10"/>
    <mergeCell ref="I10:N10"/>
    <mergeCell ref="I14:L14"/>
    <mergeCell ref="C14:G14"/>
    <mergeCell ref="B1:C1"/>
    <mergeCell ref="E1:K1"/>
    <mergeCell ref="E2:F2"/>
    <mergeCell ref="G2:J2"/>
    <mergeCell ref="E3:F3"/>
    <mergeCell ref="G3:J3"/>
    <mergeCell ref="H6:I6"/>
    <mergeCell ref="J6:N6"/>
  </mergeCells>
  <conditionalFormatting sqref="C14:G14">
    <cfRule type="expression" priority="2" dxfId="0" stopIfTrue="1">
      <formula>$C$14="↑前回報告時と増減が合いません。"</formula>
    </cfRule>
  </conditionalFormatting>
  <conditionalFormatting sqref="I14:L14">
    <cfRule type="expression" priority="1" dxfId="0" stopIfTrue="1">
      <formula>$I$14="↑退所者数合計と内訳が合いません。"</formula>
    </cfRule>
  </conditionalFormatting>
  <dataValidations count="2">
    <dataValidation type="list" allowBlank="1" showInputMessage="1" showErrorMessage="1" sqref="C7">
      <formula1>"特別養護老人ホーム,介護老人保健施設,養護老人ホーム,軽費老人ホーム,認知症対応型グループホーム"</formula1>
    </dataValidation>
    <dataValidation type="list" allowBlank="1" showInputMessage="1" showErrorMessage="1" sqref="E1:K1">
      <formula1>"仙南保健福祉事務所 成人・高齢班,仙台保健福祉事務所 高齢者支援班,北部保健福祉事務所 高齢者支援班,東部保健福祉事務所 高齢者支援班,気仙沼保健福祉事務所 成人高齢班,長寿社会政策課 施設支援班"</formula1>
    </dataValidation>
  </dataValidations>
  <printOptions/>
  <pageMargins left="0.787" right="0.42" top="0.68" bottom="0.6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92D050"/>
  </sheetPr>
  <dimension ref="B1:P23"/>
  <sheetViews>
    <sheetView zoomScale="75" zoomScaleNormal="75" zoomScalePageLayoutView="0" workbookViewId="0" topLeftCell="A1">
      <selection activeCell="A1" sqref="A1"/>
    </sheetView>
  </sheetViews>
  <sheetFormatPr defaultColWidth="8.296875" defaultRowHeight="21.75" customHeight="1"/>
  <cols>
    <col min="1" max="1" width="3.09765625" style="60" customWidth="1"/>
    <col min="2" max="2" width="15.09765625" style="71" customWidth="1"/>
    <col min="3" max="5" width="15.09765625" style="60" customWidth="1"/>
    <col min="6" max="6" width="10.19921875" style="60" customWidth="1"/>
    <col min="7" max="8" width="21.3984375" style="60" customWidth="1"/>
    <col min="9" max="9" width="8.8984375" style="60" customWidth="1"/>
    <col min="10" max="10" width="10.59765625" style="60" customWidth="1"/>
    <col min="11" max="16384" width="8.19921875" style="60" customWidth="1"/>
  </cols>
  <sheetData>
    <row r="1" spans="2:11" ht="30.75" customHeight="1">
      <c r="B1" s="137" t="s">
        <v>15</v>
      </c>
      <c r="C1" s="137"/>
      <c r="D1" s="58"/>
      <c r="E1" s="78" t="s">
        <v>59</v>
      </c>
      <c r="F1" s="78"/>
      <c r="G1" s="78"/>
      <c r="H1" s="55" t="s">
        <v>101</v>
      </c>
      <c r="I1" s="55"/>
      <c r="J1" s="59"/>
      <c r="K1" s="60">
        <f>IF(E1="仙南保健福祉事務所 成人・高齢班",1,IF(E1="仙台保健福祉事務所 高齢者支援班",2,IF(E1="北部保健福祉事務所 高齢者支援班",3,IF(E1="東部保健福祉事務所 高齢者支援班",4,IF(E1="気仙沼保健福祉事務所 成人高齢班",5,IF(E1="長寿社会政策課 在宅・施設支援班",6,""))))))</f>
      </c>
    </row>
    <row r="2" spans="2:10" ht="22.5" customHeight="1">
      <c r="B2" s="61"/>
      <c r="C2" s="61"/>
      <c r="E2" s="138" t="s">
        <v>17</v>
      </c>
      <c r="F2" s="138"/>
      <c r="G2" s="139"/>
      <c r="H2" s="139"/>
      <c r="I2" s="62"/>
      <c r="J2" s="63"/>
    </row>
    <row r="3" spans="2:9" ht="21.75" customHeight="1">
      <c r="B3" s="64"/>
      <c r="E3" s="138" t="s">
        <v>16</v>
      </c>
      <c r="F3" s="138"/>
      <c r="G3" s="139"/>
      <c r="H3" s="139"/>
      <c r="I3" s="62"/>
    </row>
    <row r="4" spans="2:16" s="66" customFormat="1" ht="24.75" customHeight="1">
      <c r="B4" s="65"/>
      <c r="D4" s="67" t="s">
        <v>58</v>
      </c>
      <c r="E4" s="22">
        <f>'前ブック１月分報告'!E4</f>
        <v>6</v>
      </c>
      <c r="F4" s="65" t="s">
        <v>129</v>
      </c>
      <c r="G4" s="22"/>
      <c r="H4" s="65"/>
      <c r="I4" s="65"/>
      <c r="J4" s="65"/>
      <c r="K4" s="65"/>
      <c r="L4" s="65"/>
      <c r="M4" s="65"/>
      <c r="N4" s="65"/>
      <c r="P4" s="68"/>
    </row>
    <row r="5" spans="2:6" s="69" customFormat="1" ht="17.25" customHeight="1">
      <c r="B5" s="64"/>
      <c r="C5" s="56"/>
      <c r="D5" s="56"/>
      <c r="E5" s="56"/>
      <c r="F5" s="56"/>
    </row>
    <row r="6" spans="2:10" s="69" customFormat="1" ht="21.75" customHeight="1">
      <c r="B6" s="64"/>
      <c r="C6" s="56"/>
      <c r="D6" s="56"/>
      <c r="E6" s="56"/>
      <c r="F6" s="56"/>
      <c r="G6" s="70" t="s">
        <v>23</v>
      </c>
      <c r="H6" s="134"/>
      <c r="I6" s="134"/>
      <c r="J6" s="134"/>
    </row>
    <row r="7" spans="2:10" s="69" customFormat="1" ht="21.75" customHeight="1">
      <c r="B7" s="71" t="s">
        <v>0</v>
      </c>
      <c r="C7" s="135" t="str">
        <f>'3箇月まとめ【4月報告分】'!C7:F7</f>
        <v>特別養護老人ホーム</v>
      </c>
      <c r="D7" s="135"/>
      <c r="E7" s="135"/>
      <c r="F7" s="56"/>
      <c r="G7" s="70" t="s">
        <v>1</v>
      </c>
      <c r="H7" s="134"/>
      <c r="I7" s="134"/>
      <c r="J7" s="134"/>
    </row>
    <row r="8" spans="2:10" s="69" customFormat="1" ht="21.75" customHeight="1">
      <c r="B8" s="64"/>
      <c r="C8" s="56" t="s">
        <v>22</v>
      </c>
      <c r="D8" s="21"/>
      <c r="E8" s="56" t="s">
        <v>102</v>
      </c>
      <c r="G8" s="70" t="s">
        <v>2</v>
      </c>
      <c r="H8" s="134"/>
      <c r="I8" s="134"/>
      <c r="J8" s="134"/>
    </row>
    <row r="9" spans="3:10" ht="21.75" customHeight="1">
      <c r="C9" s="71"/>
      <c r="D9" s="71"/>
      <c r="E9" s="71"/>
      <c r="F9" s="71"/>
      <c r="G9" s="71"/>
      <c r="H9" s="71"/>
      <c r="I9" s="71"/>
      <c r="J9" s="71"/>
    </row>
    <row r="10" spans="2:8" s="69" customFormat="1" ht="36" customHeight="1">
      <c r="B10" s="136" t="s">
        <v>123</v>
      </c>
      <c r="C10" s="136"/>
      <c r="D10" s="136" t="s">
        <v>125</v>
      </c>
      <c r="E10" s="136"/>
      <c r="F10" s="73"/>
      <c r="G10" s="74" t="s">
        <v>105</v>
      </c>
      <c r="H10" s="74" t="s">
        <v>106</v>
      </c>
    </row>
    <row r="11" spans="2:8" s="69" customFormat="1" ht="23.25" customHeight="1">
      <c r="B11" s="72" t="s">
        <v>107</v>
      </c>
      <c r="C11" s="72" t="s">
        <v>108</v>
      </c>
      <c r="D11" s="72" t="s">
        <v>107</v>
      </c>
      <c r="E11" s="72" t="s">
        <v>109</v>
      </c>
      <c r="G11" s="128">
        <f>IF(COUNTA(C12:C40)=0,"",SUBTOTAL(1,C12:C40))</f>
      </c>
      <c r="H11" s="131">
        <f>IF(COUNTA(E12:E40)=0,"",SUBTOTAL(1,E12:E40))</f>
      </c>
    </row>
    <row r="12" spans="2:10" s="62" customFormat="1" ht="23.25" customHeight="1">
      <c r="B12" s="75" t="s">
        <v>110</v>
      </c>
      <c r="C12" s="57"/>
      <c r="D12" s="75" t="s">
        <v>110</v>
      </c>
      <c r="E12" s="57"/>
      <c r="G12" s="129"/>
      <c r="H12" s="132"/>
      <c r="I12" s="69"/>
      <c r="J12" s="69"/>
    </row>
    <row r="13" spans="2:10" s="62" customFormat="1" ht="23.25" customHeight="1">
      <c r="B13" s="75" t="s">
        <v>111</v>
      </c>
      <c r="C13" s="57"/>
      <c r="D13" s="75" t="s">
        <v>111</v>
      </c>
      <c r="E13" s="57"/>
      <c r="G13" s="130"/>
      <c r="H13" s="133"/>
      <c r="I13" s="69"/>
      <c r="J13" s="69"/>
    </row>
    <row r="14" spans="2:10" s="62" customFormat="1" ht="23.25" customHeight="1">
      <c r="B14" s="75" t="s">
        <v>112</v>
      </c>
      <c r="C14" s="57"/>
      <c r="D14" s="75" t="s">
        <v>112</v>
      </c>
      <c r="E14" s="57"/>
      <c r="G14" s="69"/>
      <c r="H14" s="69"/>
      <c r="I14" s="69"/>
      <c r="J14" s="69"/>
    </row>
    <row r="15" spans="2:10" s="62" customFormat="1" ht="23.25" customHeight="1">
      <c r="B15" s="75" t="s">
        <v>113</v>
      </c>
      <c r="C15" s="57"/>
      <c r="D15" s="75" t="s">
        <v>113</v>
      </c>
      <c r="E15" s="57"/>
      <c r="G15" s="69"/>
      <c r="H15" s="69"/>
      <c r="I15" s="69"/>
      <c r="J15" s="69"/>
    </row>
    <row r="16" spans="2:10" ht="23.25" customHeight="1">
      <c r="B16" s="75" t="s">
        <v>114</v>
      </c>
      <c r="C16" s="57"/>
      <c r="D16" s="75" t="s">
        <v>114</v>
      </c>
      <c r="E16" s="57"/>
      <c r="G16" s="71"/>
      <c r="H16" s="71"/>
      <c r="I16" s="71"/>
      <c r="J16" s="71"/>
    </row>
    <row r="17" spans="2:10" ht="23.25" customHeight="1">
      <c r="B17" s="75" t="s">
        <v>115</v>
      </c>
      <c r="C17" s="57"/>
      <c r="D17" s="75" t="s">
        <v>115</v>
      </c>
      <c r="E17" s="57"/>
      <c r="G17" s="71"/>
      <c r="H17" s="71"/>
      <c r="I17" s="71"/>
      <c r="J17" s="71"/>
    </row>
    <row r="18" spans="2:10" ht="23.25" customHeight="1">
      <c r="B18" s="75" t="s">
        <v>116</v>
      </c>
      <c r="C18" s="57"/>
      <c r="D18" s="75" t="s">
        <v>116</v>
      </c>
      <c r="E18" s="57"/>
      <c r="G18" s="71"/>
      <c r="H18" s="71"/>
      <c r="I18" s="71"/>
      <c r="J18" s="71"/>
    </row>
    <row r="19" spans="2:10" ht="23.25" customHeight="1">
      <c r="B19" s="75" t="s">
        <v>117</v>
      </c>
      <c r="C19" s="57"/>
      <c r="D19" s="75" t="s">
        <v>117</v>
      </c>
      <c r="E19" s="57"/>
      <c r="G19" s="71"/>
      <c r="H19" s="71"/>
      <c r="I19" s="71"/>
      <c r="J19" s="71"/>
    </row>
    <row r="20" spans="2:10" ht="23.25" customHeight="1">
      <c r="B20" s="75" t="s">
        <v>118</v>
      </c>
      <c r="C20" s="57"/>
      <c r="D20" s="75" t="s">
        <v>118</v>
      </c>
      <c r="E20" s="57"/>
      <c r="F20" s="71"/>
      <c r="G20" s="71"/>
      <c r="H20" s="71"/>
      <c r="I20" s="71"/>
      <c r="J20" s="71"/>
    </row>
    <row r="21" spans="2:10" ht="23.25" customHeight="1">
      <c r="B21" s="75" t="s">
        <v>119</v>
      </c>
      <c r="C21" s="57"/>
      <c r="D21" s="75" t="s">
        <v>119</v>
      </c>
      <c r="E21" s="57"/>
      <c r="F21" s="71"/>
      <c r="G21" s="71"/>
      <c r="H21" s="71"/>
      <c r="I21" s="71"/>
      <c r="J21" s="71"/>
    </row>
    <row r="22" ht="17.25" customHeight="1"/>
    <row r="23" s="76" customFormat="1" ht="17.25" customHeight="1">
      <c r="B23" s="71" t="s">
        <v>120</v>
      </c>
    </row>
  </sheetData>
  <sheetProtection password="D30D" sheet="1" objects="1" scenarios="1" selectLockedCells="1"/>
  <mergeCells count="14">
    <mergeCell ref="B1:C1"/>
    <mergeCell ref="E1:G1"/>
    <mergeCell ref="E2:F2"/>
    <mergeCell ref="G2:H2"/>
    <mergeCell ref="E3:F3"/>
    <mergeCell ref="G3:H3"/>
    <mergeCell ref="G11:G13"/>
    <mergeCell ref="H11:H13"/>
    <mergeCell ref="H6:J6"/>
    <mergeCell ref="C7:E7"/>
    <mergeCell ref="H7:J7"/>
    <mergeCell ref="H8:J8"/>
    <mergeCell ref="B10:C10"/>
    <mergeCell ref="D10:E10"/>
  </mergeCells>
  <dataValidations count="2">
    <dataValidation type="list" allowBlank="1" showInputMessage="1" showErrorMessage="1" sqref="E1">
      <formula1>"仙南保健福祉事務所 成人・高齢班,仙台保健福祉事務所 高齢者支援班,北部保健福祉事務所 高齢者支援班,東部保健福祉事務所 高齢者支援班,気仙沼保健福祉事務所 成人高齢班,長寿社会政策課 施設支援班"</formula1>
    </dataValidation>
    <dataValidation type="list" allowBlank="1" showInputMessage="1" showErrorMessage="1" sqref="C7">
      <formula1>"特別養護老人ホーム,介護老人保健施設,養護老人ホーム,軽費老人ホーム,認知症対応型グループホーム"</formula1>
    </dataValidation>
  </dataValidations>
  <printOptions/>
  <pageMargins left="0.787" right="0.42" top="0.68" bottom="0.61" header="0.512" footer="0.51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50"/>
  </sheetPr>
  <dimension ref="B1:P24"/>
  <sheetViews>
    <sheetView zoomScale="75" zoomScaleNormal="75" zoomScalePageLayoutView="0" workbookViewId="0" topLeftCell="A1">
      <selection activeCell="E1" sqref="E1:K1"/>
    </sheetView>
  </sheetViews>
  <sheetFormatPr defaultColWidth="8.296875" defaultRowHeight="21.75" customHeight="1"/>
  <cols>
    <col min="1" max="1" width="3.09765625" style="32" customWidth="1"/>
    <col min="2" max="2" width="18.09765625" style="34" customWidth="1"/>
    <col min="3" max="3" width="13.3984375" style="32" customWidth="1"/>
    <col min="4" max="4" width="13.19921875" style="32" customWidth="1"/>
    <col min="5" max="5" width="8.09765625" style="32" customWidth="1"/>
    <col min="6" max="6" width="3.59765625" style="32" customWidth="1"/>
    <col min="7" max="7" width="8.09765625" style="32" customWidth="1"/>
    <col min="8" max="8" width="8.5" style="32" customWidth="1"/>
    <col min="9" max="9" width="11.09765625" style="32" customWidth="1"/>
    <col min="10" max="10" width="16" style="32" customWidth="1"/>
    <col min="11" max="14" width="7.8984375" style="32" customWidth="1"/>
    <col min="15" max="15" width="8.19921875" style="32" customWidth="1"/>
    <col min="16" max="16" width="10.5" style="32" bestFit="1" customWidth="1"/>
    <col min="17" max="16384" width="8.19921875" style="32" customWidth="1"/>
  </cols>
  <sheetData>
    <row r="1" spans="2:16" ht="30.75" customHeight="1">
      <c r="B1" s="104" t="s">
        <v>15</v>
      </c>
      <c r="C1" s="104"/>
      <c r="E1" s="78" t="s">
        <v>59</v>
      </c>
      <c r="F1" s="78"/>
      <c r="G1" s="78"/>
      <c r="H1" s="78"/>
      <c r="I1" s="78"/>
      <c r="J1" s="78"/>
      <c r="K1" s="78"/>
      <c r="L1" s="36" t="s">
        <v>18</v>
      </c>
      <c r="O1" s="32">
        <f>IF(E1="仙南保健福祉事務所 成人・高齢班",1,IF(E1="仙台保健福祉事務所 高齢者支援班",2,IF(E1="北部保健福祉事務所 高齢者支援班",3,IF(E1="東部保健福祉事務所 高齢者支援班",4,IF(E1="気仙沼保健福祉事務所 成人高齢班",5,IF(E1="長寿社会政策課 施設支援班",6,""))))))</f>
        <v>6</v>
      </c>
      <c r="P1" s="45" t="s">
        <v>60</v>
      </c>
    </row>
    <row r="2" spans="2:16" ht="22.5" customHeight="1">
      <c r="B2" s="31"/>
      <c r="C2" s="31"/>
      <c r="E2" s="105" t="s">
        <v>17</v>
      </c>
      <c r="F2" s="105"/>
      <c r="G2" s="106" t="str">
        <f>IF(O1=1,"0224-52-3678",IF(O1=2,"022-362-6161",IF(O1=3,"0229-23-7562",IF(O1=4,"0225-96-3560",IF(O1=5,"0226-24-4901",IF(O1=6,"022-211-2596",""))))))</f>
        <v>022-211-2596</v>
      </c>
      <c r="H2" s="106"/>
      <c r="I2" s="106"/>
      <c r="J2" s="106"/>
      <c r="K2" s="35"/>
      <c r="L2" s="35"/>
      <c r="M2" s="35"/>
      <c r="P2" s="46"/>
    </row>
    <row r="3" spans="2:16" ht="21.75" customHeight="1">
      <c r="B3" s="28" t="str">
        <f>IF(C7="特別養護老人ホーム","様式１",IF(C7="介護老人保健施設","様式４",IF(C7="養護老人ホーム","様式７",IF(C7="軽費老人ホーム","様式１０",IF(C7="認知症対応型グループホーム","様式１３","")))))</f>
        <v>様式１</v>
      </c>
      <c r="E3" s="105" t="s">
        <v>16</v>
      </c>
      <c r="F3" s="105"/>
      <c r="G3" s="106" t="str">
        <f>IF(O1=1,"snthbsk@pref.miyagi.lg.jp",IF(O1=2,"sdhwfzko@pref.miyagi.lg.jp",IF(O1=3,"nh-thbko@pref.miyagi.lg.jp",IF(O1=4,"et-hcth@pref.miyagi.lg.jp",IF(O1=5,"kshwfz-sk@pref.miyagi.lg.jp",IF(O1=6,"choujut2@pref.miyagi.lg.jp",""))))))</f>
        <v>choujut2@pref.miyagi.lg.jp</v>
      </c>
      <c r="H3" s="106"/>
      <c r="I3" s="106"/>
      <c r="J3" s="106"/>
      <c r="P3" s="46"/>
    </row>
    <row r="4" spans="2:16" s="27" customFormat="1" ht="24.75" customHeight="1">
      <c r="B4" s="26"/>
      <c r="C4" s="26"/>
      <c r="D4" s="33" t="s">
        <v>58</v>
      </c>
      <c r="E4" s="25">
        <f>'3箇月まとめ【10月報告分】'!E4+1</f>
        <v>7</v>
      </c>
      <c r="F4" s="25" t="s">
        <v>19</v>
      </c>
      <c r="G4" s="25">
        <v>1</v>
      </c>
      <c r="H4" s="26" t="s">
        <v>24</v>
      </c>
      <c r="I4" s="26"/>
      <c r="J4" s="26"/>
      <c r="K4" s="26"/>
      <c r="L4" s="26"/>
      <c r="M4" s="26"/>
      <c r="N4" s="26"/>
      <c r="P4" s="46"/>
    </row>
    <row r="5" spans="2:6" s="30" customFormat="1" ht="17.25" customHeight="1">
      <c r="B5" s="28"/>
      <c r="C5" s="29"/>
      <c r="D5" s="29"/>
      <c r="E5" s="29"/>
      <c r="F5" s="29"/>
    </row>
    <row r="6" spans="2:14" s="30" customFormat="1" ht="21.75" customHeight="1">
      <c r="B6" s="28"/>
      <c r="C6" s="29"/>
      <c r="D6" s="29"/>
      <c r="E6" s="29"/>
      <c r="F6" s="29"/>
      <c r="H6" s="107" t="s">
        <v>23</v>
      </c>
      <c r="I6" s="107"/>
      <c r="J6" s="82"/>
      <c r="K6" s="82"/>
      <c r="L6" s="82"/>
      <c r="M6" s="82"/>
      <c r="N6" s="82"/>
    </row>
    <row r="7" spans="2:14" s="30" customFormat="1" ht="21.75" customHeight="1">
      <c r="B7" s="34" t="s">
        <v>0</v>
      </c>
      <c r="C7" s="83" t="s">
        <v>20</v>
      </c>
      <c r="D7" s="83"/>
      <c r="E7" s="83"/>
      <c r="F7" s="83"/>
      <c r="H7" s="107" t="s">
        <v>1</v>
      </c>
      <c r="I7" s="107"/>
      <c r="J7" s="82"/>
      <c r="K7" s="82"/>
      <c r="L7" s="82"/>
      <c r="M7" s="82"/>
      <c r="N7" s="82"/>
    </row>
    <row r="8" spans="2:14" s="30" customFormat="1" ht="21.75" customHeight="1">
      <c r="B8" s="28"/>
      <c r="C8" s="29" t="s">
        <v>22</v>
      </c>
      <c r="D8" s="21"/>
      <c r="E8" s="29" t="s">
        <v>21</v>
      </c>
      <c r="H8" s="107" t="s">
        <v>2</v>
      </c>
      <c r="I8" s="107"/>
      <c r="J8" s="82"/>
      <c r="K8" s="82"/>
      <c r="L8" s="82"/>
      <c r="M8" s="82"/>
      <c r="N8" s="82"/>
    </row>
    <row r="10" spans="2:14" s="30" customFormat="1" ht="21.75" customHeight="1">
      <c r="B10" s="108" t="s">
        <v>14</v>
      </c>
      <c r="C10" s="110" t="s">
        <v>3</v>
      </c>
      <c r="D10" s="112" t="s">
        <v>4</v>
      </c>
      <c r="E10" s="114" t="s">
        <v>42</v>
      </c>
      <c r="F10" s="115"/>
      <c r="G10" s="115"/>
      <c r="H10" s="116"/>
      <c r="I10" s="114" t="s">
        <v>43</v>
      </c>
      <c r="J10" s="115"/>
      <c r="K10" s="115"/>
      <c r="L10" s="115"/>
      <c r="M10" s="115"/>
      <c r="N10" s="116"/>
    </row>
    <row r="11" spans="2:14" s="30" customFormat="1" ht="35.25" customHeight="1">
      <c r="B11" s="109"/>
      <c r="C11" s="111"/>
      <c r="D11" s="113"/>
      <c r="E11" s="117" t="s">
        <v>5</v>
      </c>
      <c r="F11" s="118"/>
      <c r="G11" s="117" t="s">
        <v>6</v>
      </c>
      <c r="H11" s="118"/>
      <c r="I11" s="47" t="s">
        <v>5</v>
      </c>
      <c r="J11" s="47" t="s">
        <v>7</v>
      </c>
      <c r="K11" s="114" t="s">
        <v>8</v>
      </c>
      <c r="L11" s="115"/>
      <c r="M11" s="115"/>
      <c r="N11" s="116"/>
    </row>
    <row r="12" spans="2:14" s="30" customFormat="1" ht="21" customHeight="1">
      <c r="B12" s="122" t="str">
        <f>'前ブック１月分報告'!B12</f>
        <v>仙台市青葉区</v>
      </c>
      <c r="C12" s="96"/>
      <c r="D12" s="96"/>
      <c r="E12" s="124">
        <f>COUNTA('計算シート【1月報告分】'!C12:C51)</f>
        <v>0</v>
      </c>
      <c r="F12" s="125"/>
      <c r="G12" s="124">
        <f>'計算シート【1月報告分】'!G11</f>
      </c>
      <c r="H12" s="125"/>
      <c r="I12" s="120">
        <f>COUNTA('計算シート【1月報告分】'!E12:E51)</f>
        <v>0</v>
      </c>
      <c r="J12" s="120">
        <f>'計算シート【1月報告分】'!H11</f>
      </c>
      <c r="K12" s="48" t="s">
        <v>9</v>
      </c>
      <c r="L12" s="48" t="s">
        <v>10</v>
      </c>
      <c r="M12" s="48" t="s">
        <v>11</v>
      </c>
      <c r="N12" s="49" t="s">
        <v>12</v>
      </c>
    </row>
    <row r="13" spans="2:14" s="30" customFormat="1" ht="30" customHeight="1">
      <c r="B13" s="123"/>
      <c r="C13" s="97"/>
      <c r="D13" s="97"/>
      <c r="E13" s="126"/>
      <c r="F13" s="127"/>
      <c r="G13" s="126"/>
      <c r="H13" s="127"/>
      <c r="I13" s="121"/>
      <c r="J13" s="121"/>
      <c r="K13" s="23"/>
      <c r="L13" s="23"/>
      <c r="M13" s="23"/>
      <c r="N13" s="24"/>
    </row>
    <row r="14" spans="2:14" s="30" customFormat="1" ht="30" customHeight="1">
      <c r="B14" s="42"/>
      <c r="C14" s="119" t="str">
        <f>IF(C12='3箇月まとめ【10月報告分】'!C12+'3箇月まとめ【1月報告分】'!E12-'3箇月まとめ【1月報告分】'!I12,"OK","↑前回報告時と増減が合いません。")</f>
        <v>OK</v>
      </c>
      <c r="D14" s="119"/>
      <c r="E14" s="119"/>
      <c r="F14" s="119"/>
      <c r="G14" s="119"/>
      <c r="H14" s="43"/>
      <c r="I14" s="119" t="str">
        <f>IF(I12=K13+L13+M13+N13,"OK","↑退所者数合計と内訳が合いません。")</f>
        <v>OK</v>
      </c>
      <c r="J14" s="119"/>
      <c r="K14" s="119"/>
      <c r="L14" s="119"/>
      <c r="M14" s="43"/>
      <c r="N14" s="44"/>
    </row>
    <row r="15" s="30" customFormat="1" ht="15" customHeight="1">
      <c r="B15" s="50"/>
    </row>
    <row r="16" ht="17.25" customHeight="1">
      <c r="B16" s="34" t="s">
        <v>44</v>
      </c>
    </row>
    <row r="17" ht="17.25" customHeight="1">
      <c r="B17" s="51" t="s">
        <v>45</v>
      </c>
    </row>
    <row r="18" ht="17.25" customHeight="1">
      <c r="B18" s="34" t="s">
        <v>46</v>
      </c>
    </row>
    <row r="19" ht="17.25" customHeight="1">
      <c r="B19" s="34" t="s">
        <v>47</v>
      </c>
    </row>
    <row r="20" ht="17.25" customHeight="1">
      <c r="B20" s="34" t="s">
        <v>48</v>
      </c>
    </row>
    <row r="21" ht="17.25" customHeight="1">
      <c r="B21" s="34" t="s">
        <v>49</v>
      </c>
    </row>
    <row r="22" ht="17.25" customHeight="1">
      <c r="B22" s="34" t="s">
        <v>13</v>
      </c>
    </row>
    <row r="23" ht="17.25" customHeight="1">
      <c r="B23" s="34" t="s">
        <v>25</v>
      </c>
    </row>
    <row r="24" s="53" customFormat="1" ht="17.25" customHeight="1">
      <c r="B24" s="52"/>
    </row>
  </sheetData>
  <sheetProtection password="D30D" sheet="1" objects="1" scenarios="1" selectLockedCells="1"/>
  <mergeCells count="30">
    <mergeCell ref="E11:F11"/>
    <mergeCell ref="G11:H11"/>
    <mergeCell ref="K11:N11"/>
    <mergeCell ref="J12:J13"/>
    <mergeCell ref="B12:B13"/>
    <mergeCell ref="C12:C13"/>
    <mergeCell ref="D12:D13"/>
    <mergeCell ref="E12:F13"/>
    <mergeCell ref="G12:H13"/>
    <mergeCell ref="I12:I13"/>
    <mergeCell ref="C7:F7"/>
    <mergeCell ref="H7:I7"/>
    <mergeCell ref="J7:N7"/>
    <mergeCell ref="H8:I8"/>
    <mergeCell ref="J8:N8"/>
    <mergeCell ref="B10:B11"/>
    <mergeCell ref="C10:C11"/>
    <mergeCell ref="D10:D11"/>
    <mergeCell ref="E10:H10"/>
    <mergeCell ref="I10:N10"/>
    <mergeCell ref="I14:L14"/>
    <mergeCell ref="C14:G14"/>
    <mergeCell ref="B1:C1"/>
    <mergeCell ref="E1:K1"/>
    <mergeCell ref="E2:F2"/>
    <mergeCell ref="G2:J2"/>
    <mergeCell ref="E3:F3"/>
    <mergeCell ref="G3:J3"/>
    <mergeCell ref="H6:I6"/>
    <mergeCell ref="J6:N6"/>
  </mergeCells>
  <conditionalFormatting sqref="C14:G14">
    <cfRule type="expression" priority="2" dxfId="0" stopIfTrue="1">
      <formula>$C$14="↑前回報告時と増減が合いません。"</formula>
    </cfRule>
  </conditionalFormatting>
  <conditionalFormatting sqref="I14:L14">
    <cfRule type="expression" priority="1" dxfId="0" stopIfTrue="1">
      <formula>$I$14="↑退所者数合計と内訳が合いません。"</formula>
    </cfRule>
  </conditionalFormatting>
  <dataValidations count="2">
    <dataValidation type="list" allowBlank="1" showInputMessage="1" showErrorMessage="1" sqref="C7">
      <formula1>"特別養護老人ホーム,介護老人保健施設,養護老人ホーム,軽費老人ホーム,認知症対応型グループホーム"</formula1>
    </dataValidation>
    <dataValidation type="list" allowBlank="1" showInputMessage="1" showErrorMessage="1" sqref="E1:K1">
      <formula1>"仙南保健福祉事務所 成人・高齢班,仙台保健福祉事務所 高齢者支援班,北部保健福祉事務所 高齢者支援班,東部保健福祉事務所 高齢者支援班,気仙沼保健福祉事務所 成人高齢班,長寿社会政策課 施設支援班"</formula1>
    </dataValidation>
  </dataValidations>
  <printOptions/>
  <pageMargins left="0.787" right="0.42" top="0.68" bottom="0.6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2024-03-11T06:13:21Z</dcterms:created>
  <dcterms:modified xsi:type="dcterms:W3CDTF">2024-04-03T06:31:08Z</dcterms:modified>
  <cp:category/>
  <cp:version/>
  <cp:contentType/>
  <cp:contentStatus/>
</cp:coreProperties>
</file>