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579" activeTab="0"/>
  </bookViews>
  <sheets>
    <sheet name="１乳用牛" sheetId="1" r:id="rId1"/>
    <sheet name="２肉用牛" sheetId="2" r:id="rId2"/>
    <sheet name="３豚" sheetId="3" r:id="rId3"/>
    <sheet name="４採卵鶏" sheetId="4" r:id="rId4"/>
    <sheet name="５ブロイラー" sheetId="5" r:id="rId5"/>
  </sheets>
  <definedNames>
    <definedName name="_xlnm.Print_Area" localSheetId="2">'３豚'!$A$1:$I$88</definedName>
    <definedName name="_xlnm.Print_Area" localSheetId="3">'４採卵鶏'!$A$1:$I$88</definedName>
    <definedName name="_xlnm.Print_Area" localSheetId="4">'５ブロイラー'!$A$1:$I$86</definedName>
  </definedNames>
  <calcPr fullCalcOnLoad="1"/>
</workbook>
</file>

<file path=xl/sharedStrings.xml><?xml version="1.0" encoding="utf-8"?>
<sst xmlns="http://schemas.openxmlformats.org/spreadsheetml/2006/main" count="289" uniqueCount="43">
  <si>
    <t>(1)乳用牛</t>
  </si>
  <si>
    <t>全国</t>
  </si>
  <si>
    <t>東北</t>
  </si>
  <si>
    <t>宮城</t>
  </si>
  <si>
    <t>2歳以上</t>
  </si>
  <si>
    <t>経産牛</t>
  </si>
  <si>
    <t>搾乳牛</t>
  </si>
  <si>
    <t>2歳未満</t>
  </si>
  <si>
    <t>飼養頭数</t>
  </si>
  <si>
    <t>地域</t>
  </si>
  <si>
    <t>年次</t>
  </si>
  <si>
    <t>(2)肉用牛</t>
  </si>
  <si>
    <t>乳用種のいる戸数</t>
  </si>
  <si>
    <t>肉用種</t>
  </si>
  <si>
    <t>(3)豚</t>
  </si>
  <si>
    <t>総頭数</t>
  </si>
  <si>
    <t>肥育豚</t>
  </si>
  <si>
    <t>(4)採卵鶏</t>
  </si>
  <si>
    <t>飼養羽数</t>
  </si>
  <si>
    <t>(5)ブロイラー</t>
  </si>
  <si>
    <t>１戸当たり
飼養羽数</t>
  </si>
  <si>
    <t>めす</t>
  </si>
  <si>
    <t>-</t>
  </si>
  <si>
    <t>飼養頭数</t>
  </si>
  <si>
    <t>成鶏めす
(6か月以上)</t>
  </si>
  <si>
    <t>-</t>
  </si>
  <si>
    <t>子取り用めす豚のいる戸数</t>
  </si>
  <si>
    <t>◆　家畜の飼養戸数及び頭羽数の推移（各年次　2月1日現在）</t>
  </si>
  <si>
    <t>出典：畜産統計</t>
  </si>
  <si>
    <t>種鶏のみの
飼養を除く
戸数</t>
  </si>
  <si>
    <t>戸数</t>
  </si>
  <si>
    <t>1戸当たり
飼養頭数</t>
  </si>
  <si>
    <t>子取り用
めす豚</t>
  </si>
  <si>
    <t>R2</t>
  </si>
  <si>
    <t>R2</t>
  </si>
  <si>
    <t>R2</t>
  </si>
  <si>
    <t>乳用種</t>
  </si>
  <si>
    <t xml:space="preserve"> -</t>
  </si>
  <si>
    <t>H9</t>
  </si>
  <si>
    <r>
      <t xml:space="preserve">総羽数
</t>
    </r>
    <r>
      <rPr>
        <sz val="9"/>
        <rFont val="ＭＳ 明朝"/>
        <family val="1"/>
      </rPr>
      <t>(種鶏を除く)</t>
    </r>
  </si>
  <si>
    <r>
      <t>1戸当たり成鶏めす羽数</t>
    </r>
    <r>
      <rPr>
        <sz val="9"/>
        <rFont val="ＭＳ 明朝"/>
        <family val="1"/>
      </rPr>
      <t>(種鶏を除く)</t>
    </r>
  </si>
  <si>
    <t>単位：戸、頭</t>
  </si>
  <si>
    <t>単位：戸、千羽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</si>
</sst>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General&quot;頭&quot;"/>
    <numFmt numFmtId="179" formatCode="#,##0&quot;頭&quot;"/>
    <numFmt numFmtId="180" formatCode="#,##0&quot;ｔ&quot;"/>
    <numFmt numFmtId="181" formatCode="#,##0&quot;千羽&quot;"/>
    <numFmt numFmtId="182" formatCode="0.00000"/>
    <numFmt numFmtId="183" formatCode="0.0000"/>
    <numFmt numFmtId="184" formatCode="0.000"/>
    <numFmt numFmtId="185" formatCode="#,##0.0"/>
    <numFmt numFmtId="186" formatCode="#,##0.00&quot;円&quot;"/>
    <numFmt numFmtId="187" formatCode="#,##0.00&quot;円／kg&quot;"/>
    <numFmt numFmtId="188" formatCode="#,##0.&quot;円&quot;"/>
    <numFmt numFmtId="189" formatCode="#,##0&quot;円&quot;"/>
    <numFmt numFmtId="190" formatCode="#,##0&quot;円／kg&quot;"/>
    <numFmt numFmtId="191" formatCode="0.00000000"/>
    <numFmt numFmtId="192" formatCode="0.000000000"/>
    <numFmt numFmtId="193" formatCode="0.0000000000"/>
    <numFmt numFmtId="194" formatCode="0.0000000"/>
    <numFmt numFmtId="195" formatCode="0.000000"/>
    <numFmt numFmtId="196" formatCode="0.0_);[Red]\(0.0\)"/>
    <numFmt numFmtId="197" formatCode="0.0_ "/>
    <numFmt numFmtId="198" formatCode="0;_"/>
    <numFmt numFmtId="199" formatCode="0;_쀀"/>
    <numFmt numFmtId="200" formatCode="0.0;_쀀"/>
    <numFmt numFmtId="201" formatCode="0;_"/>
    <numFmt numFmtId="202" formatCode="0;_"/>
    <numFmt numFmtId="203" formatCode="0.0;_"/>
    <numFmt numFmtId="204" formatCode="0.0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\ ###\ ##0\ "/>
    <numFmt numFmtId="210" formatCode="#\ ###\ ##0.0\ "/>
    <numFmt numFmtId="211" formatCode="0_);\(0\)"/>
    <numFmt numFmtId="212" formatCode="#,##0_);[Red]\(#,##0\)"/>
    <numFmt numFmtId="213" formatCode="\ #\ ###\ ##0\ "/>
    <numFmt numFmtId="214" formatCode="#\ ###\ ##0.0\ \ "/>
    <numFmt numFmtId="215" formatCode="###\ ###\ ##0.0\ "/>
    <numFmt numFmtId="216" formatCode="\(#\)"/>
    <numFmt numFmtId="217" formatCode="###,###,##0\ ;&quot;△ &quot;###,###,##0\ ;@\ "/>
    <numFmt numFmtId="218" formatCode="#,##0.0\ ;&quot;△ &quot;#,##0.0\ ;@\ "/>
    <numFmt numFmtId="219" formatCode="#,###,##0\ ;&quot;△&quot;??,??0\ ;@\ "/>
    <numFmt numFmtId="220" formatCode="#,###,##0.0\ ;&quot;△&quot;??,??0\ ;@\ "/>
    <numFmt numFmtId="221" formatCode="#,##0.0_);[Red]\(#,##0.0\)"/>
    <numFmt numFmtId="222" formatCode="#,##0.0_ "/>
    <numFmt numFmtId="223" formatCode="#,##0_ "/>
    <numFmt numFmtId="224" formatCode="###,##0\ ;&quot;△&quot;???,??0\ ;@\ "/>
    <numFmt numFmtId="225" formatCode="###,##0.0\ ;&quot;△&quot;???,??0.0\ ;@\ "/>
    <numFmt numFmtId="226" formatCode="#,###,##0.0\ ;&quot;△&quot;??,??0.0\ ;@\ "/>
    <numFmt numFmtId="227" formatCode="0_ "/>
    <numFmt numFmtId="228" formatCode="#,###,##0\ ;&quot;△ &quot;#,###,##0\ ;@\ "/>
    <numFmt numFmtId="229" formatCode="#,##0.0\ ;&quot;△&quot;\ #,##0.0\ ;@\ "/>
    <numFmt numFmtId="230" formatCode="#\ ##0\ "/>
    <numFmt numFmtId="231" formatCode="0_);[Red]\(0\)"/>
  </numFmts>
  <fonts count="41">
    <font>
      <sz val="10"/>
      <name val="ＭＳ 明朝"/>
      <family val="1"/>
    </font>
    <font>
      <sz val="6"/>
      <name val="ＭＳ 明朝"/>
      <family val="1"/>
    </font>
    <font>
      <sz val="10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0" fillId="3" borderId="0" applyNumberFormat="0" applyBorder="0" applyAlignment="0" applyProtection="0"/>
    <xf numFmtId="0" fontId="24" fillId="4" borderId="0" applyNumberFormat="0" applyBorder="0" applyAlignment="0" applyProtection="0"/>
    <xf numFmtId="0" fontId="20" fillId="5" borderId="0" applyNumberFormat="0" applyBorder="0" applyAlignment="0" applyProtection="0"/>
    <xf numFmtId="0" fontId="24" fillId="6" borderId="0" applyNumberFormat="0" applyBorder="0" applyAlignment="0" applyProtection="0"/>
    <xf numFmtId="0" fontId="20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0" fillId="13" borderId="0" applyNumberFormat="0" applyBorder="0" applyAlignment="0" applyProtection="0"/>
    <xf numFmtId="0" fontId="24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0" applyNumberFormat="0" applyBorder="0" applyAlignment="0" applyProtection="0"/>
    <xf numFmtId="0" fontId="20" fillId="17" borderId="0" applyNumberFormat="0" applyBorder="0" applyAlignment="0" applyProtection="0"/>
    <xf numFmtId="0" fontId="24" fillId="18" borderId="0" applyNumberFormat="0" applyBorder="0" applyAlignment="0" applyProtection="0"/>
    <xf numFmtId="0" fontId="20" fillId="19" borderId="0" applyNumberFormat="0" applyBorder="0" applyAlignment="0" applyProtection="0"/>
    <xf numFmtId="0" fontId="24" fillId="20" borderId="0" applyNumberFormat="0" applyBorder="0" applyAlignment="0" applyProtection="0"/>
    <xf numFmtId="0" fontId="20" fillId="9" borderId="0" applyNumberFormat="0" applyBorder="0" applyAlignment="0" applyProtection="0"/>
    <xf numFmtId="0" fontId="24" fillId="21" borderId="0" applyNumberFormat="0" applyBorder="0" applyAlignment="0" applyProtection="0"/>
    <xf numFmtId="0" fontId="20" fillId="15" borderId="0" applyNumberFormat="0" applyBorder="0" applyAlignment="0" applyProtection="0"/>
    <xf numFmtId="0" fontId="24" fillId="22" borderId="0" applyNumberFormat="0" applyBorder="0" applyAlignment="0" applyProtection="0"/>
    <xf numFmtId="0" fontId="20" fillId="23" borderId="0" applyNumberFormat="0" applyBorder="0" applyAlignment="0" applyProtection="0"/>
    <xf numFmtId="0" fontId="25" fillId="24" borderId="0" applyNumberFormat="0" applyBorder="0" applyAlignment="0" applyProtection="0"/>
    <xf numFmtId="0" fontId="19" fillId="25" borderId="0" applyNumberFormat="0" applyBorder="0" applyAlignment="0" applyProtection="0"/>
    <xf numFmtId="0" fontId="25" fillId="26" borderId="0" applyNumberFormat="0" applyBorder="0" applyAlignment="0" applyProtection="0"/>
    <xf numFmtId="0" fontId="19" fillId="17" borderId="0" applyNumberFormat="0" applyBorder="0" applyAlignment="0" applyProtection="0"/>
    <xf numFmtId="0" fontId="25" fillId="27" borderId="0" applyNumberFormat="0" applyBorder="0" applyAlignment="0" applyProtection="0"/>
    <xf numFmtId="0" fontId="19" fillId="19" borderId="0" applyNumberFormat="0" applyBorder="0" applyAlignment="0" applyProtection="0"/>
    <xf numFmtId="0" fontId="25" fillId="28" borderId="0" applyNumberFormat="0" applyBorder="0" applyAlignment="0" applyProtection="0"/>
    <xf numFmtId="0" fontId="19" fillId="29" borderId="0" applyNumberFormat="0" applyBorder="0" applyAlignment="0" applyProtection="0"/>
    <xf numFmtId="0" fontId="25" fillId="30" borderId="0" applyNumberFormat="0" applyBorder="0" applyAlignment="0" applyProtection="0"/>
    <xf numFmtId="0" fontId="19" fillId="31" borderId="0" applyNumberFormat="0" applyBorder="0" applyAlignment="0" applyProtection="0"/>
    <xf numFmtId="0" fontId="25" fillId="32" borderId="0" applyNumberFormat="0" applyBorder="0" applyAlignment="0" applyProtection="0"/>
    <xf numFmtId="0" fontId="19" fillId="33" borderId="0" applyNumberFormat="0" applyBorder="0" applyAlignment="0" applyProtection="0"/>
    <xf numFmtId="0" fontId="25" fillId="34" borderId="0" applyNumberFormat="0" applyBorder="0" applyAlignment="0" applyProtection="0"/>
    <xf numFmtId="0" fontId="19" fillId="35" borderId="0" applyNumberFormat="0" applyBorder="0" applyAlignment="0" applyProtection="0"/>
    <xf numFmtId="0" fontId="25" fillId="36" borderId="0" applyNumberFormat="0" applyBorder="0" applyAlignment="0" applyProtection="0"/>
    <xf numFmtId="0" fontId="19" fillId="37" borderId="0" applyNumberFormat="0" applyBorder="0" applyAlignment="0" applyProtection="0"/>
    <xf numFmtId="0" fontId="25" fillId="38" borderId="0" applyNumberFormat="0" applyBorder="0" applyAlignment="0" applyProtection="0"/>
    <xf numFmtId="0" fontId="19" fillId="39" borderId="0" applyNumberFormat="0" applyBorder="0" applyAlignment="0" applyProtection="0"/>
    <xf numFmtId="0" fontId="25" fillId="40" borderId="0" applyNumberFormat="0" applyBorder="0" applyAlignment="0" applyProtection="0"/>
    <xf numFmtId="0" fontId="19" fillId="29" borderId="0" applyNumberFormat="0" applyBorder="0" applyAlignment="0" applyProtection="0"/>
    <xf numFmtId="0" fontId="25" fillId="41" borderId="0" applyNumberFormat="0" applyBorder="0" applyAlignment="0" applyProtection="0"/>
    <xf numFmtId="0" fontId="19" fillId="31" borderId="0" applyNumberFormat="0" applyBorder="0" applyAlignment="0" applyProtection="0"/>
    <xf numFmtId="0" fontId="25" fillId="42" borderId="0" applyNumberFormat="0" applyBorder="0" applyAlignment="0" applyProtection="0"/>
    <xf numFmtId="0" fontId="19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44" borderId="1" applyNumberFormat="0" applyAlignment="0" applyProtection="0"/>
    <xf numFmtId="0" fontId="15" fillId="45" borderId="2" applyNumberFormat="0" applyAlignment="0" applyProtection="0"/>
    <xf numFmtId="0" fontId="28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1" fillId="49" borderId="4" applyNumberFormat="0" applyFont="0" applyAlignment="0" applyProtection="0"/>
    <xf numFmtId="0" fontId="29" fillId="0" borderId="5" applyNumberFormat="0" applyFill="0" applyAlignment="0" applyProtection="0"/>
    <xf numFmtId="0" fontId="14" fillId="0" borderId="6" applyNumberFormat="0" applyFill="0" applyAlignment="0" applyProtection="0"/>
    <xf numFmtId="0" fontId="30" fillId="50" borderId="0" applyNumberFormat="0" applyBorder="0" applyAlignment="0" applyProtection="0"/>
    <xf numFmtId="0" fontId="9" fillId="5" borderId="0" applyNumberFormat="0" applyBorder="0" applyAlignment="0" applyProtection="0"/>
    <xf numFmtId="0" fontId="31" fillId="51" borderId="7" applyNumberFormat="0" applyAlignment="0" applyProtection="0"/>
    <xf numFmtId="0" fontId="13" fillId="52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4" fillId="0" borderId="11" applyNumberFormat="0" applyFill="0" applyAlignment="0" applyProtection="0"/>
    <xf numFmtId="0" fontId="6" fillId="0" borderId="12" applyNumberFormat="0" applyFill="0" applyAlignment="0" applyProtection="0"/>
    <xf numFmtId="0" fontId="35" fillId="0" borderId="13" applyNumberFormat="0" applyFill="0" applyAlignment="0" applyProtection="0"/>
    <xf numFmtId="0" fontId="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18" fillId="0" borderId="16" applyNumberFormat="0" applyFill="0" applyAlignment="0" applyProtection="0"/>
    <xf numFmtId="0" fontId="37" fillId="51" borderId="17" applyNumberFormat="0" applyAlignment="0" applyProtection="0"/>
    <xf numFmtId="0" fontId="12" fillId="52" borderId="1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53" borderId="7" applyNumberFormat="0" applyAlignment="0" applyProtection="0"/>
    <xf numFmtId="0" fontId="11" fillId="13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0" fillId="54" borderId="0" applyNumberFormat="0" applyBorder="0" applyAlignment="0" applyProtection="0"/>
    <xf numFmtId="0" fontId="8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38" fontId="0" fillId="0" borderId="19" xfId="80" applyFont="1" applyBorder="1" applyAlignment="1">
      <alignment vertical="center"/>
    </xf>
    <xf numFmtId="0" fontId="0" fillId="55" borderId="20" xfId="0" applyFill="1" applyBorder="1" applyAlignment="1">
      <alignment horizontal="center" vertical="center" wrapText="1"/>
    </xf>
    <xf numFmtId="0" fontId="0" fillId="55" borderId="20" xfId="0" applyFill="1" applyBorder="1" applyAlignment="1">
      <alignment horizontal="center" vertical="center"/>
    </xf>
    <xf numFmtId="200" fontId="0" fillId="0" borderId="19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55" borderId="21" xfId="0" applyFill="1" applyBorder="1" applyAlignment="1">
      <alignment horizontal="center" vertical="center"/>
    </xf>
    <xf numFmtId="0" fontId="0" fillId="55" borderId="22" xfId="0" applyFill="1" applyBorder="1" applyAlignment="1">
      <alignment horizontal="center" vertical="center"/>
    </xf>
    <xf numFmtId="0" fontId="0" fillId="55" borderId="22" xfId="0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203" fontId="0" fillId="0" borderId="19" xfId="0" applyNumberFormat="1" applyBorder="1" applyAlignment="1">
      <alignment vertical="center"/>
    </xf>
    <xf numFmtId="197" fontId="0" fillId="0" borderId="19" xfId="0" applyNumberFormat="1" applyBorder="1" applyAlignment="1">
      <alignment vertical="center"/>
    </xf>
    <xf numFmtId="38" fontId="0" fillId="0" borderId="19" xfId="80" applyFont="1" applyBorder="1" applyAlignment="1">
      <alignment vertical="center"/>
    </xf>
    <xf numFmtId="38" fontId="0" fillId="0" borderId="19" xfId="8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203" fontId="0" fillId="0" borderId="24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19" xfId="80" applyNumberFormat="1" applyFont="1" applyBorder="1" applyAlignment="1">
      <alignment vertical="center"/>
    </xf>
    <xf numFmtId="0" fontId="0" fillId="56" borderId="19" xfId="0" applyFill="1" applyBorder="1" applyAlignment="1">
      <alignment vertical="center"/>
    </xf>
    <xf numFmtId="38" fontId="0" fillId="56" borderId="19" xfId="80" applyFont="1" applyFill="1" applyBorder="1" applyAlignment="1">
      <alignment vertical="center"/>
    </xf>
    <xf numFmtId="200" fontId="0" fillId="56" borderId="19" xfId="0" applyNumberFormat="1" applyFill="1" applyBorder="1" applyAlignment="1">
      <alignment vertical="center"/>
    </xf>
    <xf numFmtId="0" fontId="0" fillId="56" borderId="25" xfId="0" applyFill="1" applyBorder="1" applyAlignment="1">
      <alignment vertical="center"/>
    </xf>
    <xf numFmtId="38" fontId="0" fillId="56" borderId="25" xfId="80" applyFont="1" applyFill="1" applyBorder="1" applyAlignment="1">
      <alignment vertical="center"/>
    </xf>
    <xf numFmtId="200" fontId="0" fillId="56" borderId="25" xfId="0" applyNumberFormat="1" applyFill="1" applyBorder="1" applyAlignment="1">
      <alignment vertical="center"/>
    </xf>
    <xf numFmtId="200" fontId="0" fillId="56" borderId="23" xfId="0" applyNumberFormat="1" applyFill="1" applyBorder="1" applyAlignment="1">
      <alignment vertical="center"/>
    </xf>
    <xf numFmtId="203" fontId="0" fillId="56" borderId="19" xfId="0" applyNumberFormat="1" applyFill="1" applyBorder="1" applyAlignment="1">
      <alignment vertical="center"/>
    </xf>
    <xf numFmtId="203" fontId="0" fillId="56" borderId="25" xfId="0" applyNumberFormat="1" applyFill="1" applyBorder="1" applyAlignment="1">
      <alignment vertical="center"/>
    </xf>
    <xf numFmtId="38" fontId="0" fillId="56" borderId="19" xfId="80" applyFont="1" applyFill="1" applyBorder="1" applyAlignment="1">
      <alignment vertical="center"/>
    </xf>
    <xf numFmtId="177" fontId="0" fillId="56" borderId="19" xfId="80" applyNumberFormat="1" applyFont="1" applyFill="1" applyBorder="1" applyAlignment="1">
      <alignment vertical="center"/>
    </xf>
    <xf numFmtId="177" fontId="0" fillId="56" borderId="23" xfId="80" applyNumberFormat="1" applyFont="1" applyFill="1" applyBorder="1" applyAlignment="1">
      <alignment horizontal="right" vertical="center"/>
    </xf>
    <xf numFmtId="38" fontId="0" fillId="56" borderId="19" xfId="80" applyFont="1" applyFill="1" applyBorder="1" applyAlignment="1">
      <alignment horizontal="right" vertical="center"/>
    </xf>
    <xf numFmtId="38" fontId="0" fillId="56" borderId="19" xfId="80" applyFont="1" applyFill="1" applyBorder="1" applyAlignment="1">
      <alignment horizontal="right" vertical="center"/>
    </xf>
    <xf numFmtId="197" fontId="0" fillId="56" borderId="19" xfId="0" applyNumberFormat="1" applyFill="1" applyBorder="1" applyAlignment="1">
      <alignment horizontal="right" vertical="center"/>
    </xf>
    <xf numFmtId="196" fontId="0" fillId="56" borderId="19" xfId="8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vertical="center"/>
    </xf>
    <xf numFmtId="38" fontId="0" fillId="56" borderId="23" xfId="8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196" fontId="0" fillId="56" borderId="19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6" borderId="25" xfId="0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8" fontId="0" fillId="56" borderId="0" xfId="8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56" borderId="19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8" fontId="0" fillId="56" borderId="25" xfId="80" applyFont="1" applyFill="1" applyBorder="1" applyAlignment="1">
      <alignment horizontal="right" vertical="center"/>
    </xf>
    <xf numFmtId="177" fontId="0" fillId="56" borderId="25" xfId="80" applyNumberFormat="1" applyFont="1" applyFill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185" fontId="0" fillId="0" borderId="25" xfId="0" applyNumberFormat="1" applyBorder="1" applyAlignment="1">
      <alignment horizontal="right" vertical="center"/>
    </xf>
    <xf numFmtId="197" fontId="0" fillId="56" borderId="25" xfId="0" applyNumberFormat="1" applyFill="1" applyBorder="1" applyAlignment="1">
      <alignment horizontal="right" vertical="center"/>
    </xf>
    <xf numFmtId="196" fontId="0" fillId="56" borderId="25" xfId="0" applyNumberFormat="1" applyFill="1" applyBorder="1" applyAlignment="1">
      <alignment horizontal="right" vertical="center"/>
    </xf>
    <xf numFmtId="38" fontId="0" fillId="0" borderId="19" xfId="80" applyFont="1" applyBorder="1" applyAlignment="1">
      <alignment horizontal="right" vertical="center"/>
    </xf>
    <xf numFmtId="177" fontId="0" fillId="0" borderId="19" xfId="80" applyNumberFormat="1" applyFont="1" applyBorder="1" applyAlignment="1">
      <alignment horizontal="right" vertical="center"/>
    </xf>
    <xf numFmtId="177" fontId="0" fillId="56" borderId="19" xfId="80" applyNumberFormat="1" applyFont="1" applyFill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185" fontId="0" fillId="0" borderId="19" xfId="0" applyNumberFormat="1" applyBorder="1" applyAlignment="1">
      <alignment horizontal="right" vertical="center"/>
    </xf>
    <xf numFmtId="197" fontId="0" fillId="0" borderId="19" xfId="0" applyNumberFormat="1" applyBorder="1" applyAlignment="1">
      <alignment horizontal="right" vertical="center"/>
    </xf>
    <xf numFmtId="38" fontId="0" fillId="56" borderId="25" xfId="80" applyFont="1" applyFill="1" applyBorder="1" applyAlignment="1" quotePrefix="1">
      <alignment horizontal="right" vertical="center"/>
    </xf>
    <xf numFmtId="38" fontId="0" fillId="0" borderId="23" xfId="80" applyFont="1" applyBorder="1" applyAlignment="1">
      <alignment vertical="center"/>
    </xf>
    <xf numFmtId="38" fontId="0" fillId="56" borderId="19" xfId="80" applyFont="1" applyFill="1" applyBorder="1" applyAlignment="1" quotePrefix="1">
      <alignment horizontal="right" vertical="center"/>
    </xf>
    <xf numFmtId="0" fontId="0" fillId="0" borderId="23" xfId="0" applyBorder="1" applyAlignment="1">
      <alignment horizontal="right" vertical="center"/>
    </xf>
    <xf numFmtId="38" fontId="0" fillId="0" borderId="0" xfId="80" applyFont="1" applyBorder="1" applyAlignment="1">
      <alignment vertical="center"/>
    </xf>
    <xf numFmtId="38" fontId="0" fillId="0" borderId="25" xfId="80" applyFont="1" applyBorder="1" applyAlignment="1">
      <alignment vertical="center"/>
    </xf>
    <xf numFmtId="38" fontId="0" fillId="0" borderId="28" xfId="80" applyFont="1" applyBorder="1" applyAlignment="1">
      <alignment vertical="center"/>
    </xf>
    <xf numFmtId="38" fontId="0" fillId="0" borderId="27" xfId="80" applyFont="1" applyBorder="1" applyAlignment="1">
      <alignment vertical="center"/>
    </xf>
    <xf numFmtId="38" fontId="0" fillId="0" borderId="26" xfId="80" applyFont="1" applyBorder="1" applyAlignment="1">
      <alignment vertical="center"/>
    </xf>
    <xf numFmtId="38" fontId="0" fillId="0" borderId="0" xfId="80" applyFont="1" applyAlignment="1">
      <alignment vertical="center"/>
    </xf>
    <xf numFmtId="177" fontId="0" fillId="0" borderId="25" xfId="80" applyNumberFormat="1" applyFont="1" applyBorder="1" applyAlignment="1">
      <alignment vertical="center"/>
    </xf>
    <xf numFmtId="38" fontId="0" fillId="0" borderId="24" xfId="8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55" borderId="20" xfId="0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/>
    </xf>
    <xf numFmtId="0" fontId="0" fillId="55" borderId="30" xfId="0" applyFill="1" applyBorder="1" applyAlignment="1">
      <alignment horizontal="center" vertical="center"/>
    </xf>
    <xf numFmtId="0" fontId="0" fillId="55" borderId="25" xfId="0" applyFill="1" applyBorder="1" applyAlignment="1">
      <alignment horizontal="center" vertical="center"/>
    </xf>
    <xf numFmtId="0" fontId="0" fillId="55" borderId="31" xfId="0" applyFill="1" applyBorder="1" applyAlignment="1">
      <alignment horizontal="center" vertical="center"/>
    </xf>
    <xf numFmtId="0" fontId="0" fillId="55" borderId="32" xfId="0" applyFill="1" applyBorder="1" applyAlignment="1">
      <alignment horizontal="center" vertical="center"/>
    </xf>
    <xf numFmtId="0" fontId="0" fillId="55" borderId="33" xfId="0" applyFill="1" applyBorder="1" applyAlignment="1">
      <alignment horizontal="center" vertical="center"/>
    </xf>
    <xf numFmtId="0" fontId="0" fillId="55" borderId="30" xfId="0" applyFill="1" applyBorder="1" applyAlignment="1">
      <alignment horizontal="center" vertical="center" wrapText="1"/>
    </xf>
    <xf numFmtId="0" fontId="0" fillId="55" borderId="25" xfId="0" applyFill="1" applyBorder="1" applyAlignment="1">
      <alignment horizontal="center" vertical="center" wrapText="1"/>
    </xf>
    <xf numFmtId="0" fontId="23" fillId="55" borderId="20" xfId="0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 wrapText="1"/>
    </xf>
    <xf numFmtId="0" fontId="0" fillId="55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3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zoomScale="110" zoomScaleNormal="110" zoomScalePageLayoutView="0" workbookViewId="0" topLeftCell="A1">
      <pane xSplit="2" ySplit="7" topLeftCell="C8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J89" sqref="J89"/>
    </sheetView>
  </sheetViews>
  <sheetFormatPr defaultColWidth="9.00390625" defaultRowHeight="12.75"/>
  <cols>
    <col min="1" max="1" width="1.75390625" style="1" customWidth="1"/>
    <col min="2" max="2" width="6.75390625" style="1" customWidth="1"/>
    <col min="3" max="3" width="4.75390625" style="1" customWidth="1"/>
    <col min="4" max="13" width="12.75390625" style="1" customWidth="1"/>
    <col min="14" max="14" width="6.75390625" style="1" customWidth="1"/>
    <col min="15" max="15" width="4.75390625" style="1" customWidth="1"/>
    <col min="16" max="16" width="1.75390625" style="1" customWidth="1"/>
    <col min="17" max="16384" width="9.125" style="1" customWidth="1"/>
  </cols>
  <sheetData>
    <row r="1" spans="2:10" ht="14.25">
      <c r="B1" s="9" t="s">
        <v>27</v>
      </c>
      <c r="C1" s="9"/>
      <c r="D1" s="9"/>
      <c r="E1" s="9"/>
      <c r="F1" s="9"/>
      <c r="G1" s="9"/>
      <c r="H1" s="9"/>
      <c r="I1" s="9"/>
      <c r="J1" s="9"/>
    </row>
    <row r="2" ht="14.25">
      <c r="B2" s="9"/>
    </row>
    <row r="3" spans="2:10" ht="14.25">
      <c r="B3" s="9" t="s">
        <v>0</v>
      </c>
      <c r="D3" s="8"/>
      <c r="E3" s="81" t="s">
        <v>41</v>
      </c>
      <c r="F3" s="81"/>
      <c r="G3" s="81"/>
      <c r="H3" s="81"/>
      <c r="I3" s="81"/>
      <c r="J3" s="81"/>
    </row>
    <row r="4" spans="2:10" s="2" customFormat="1" ht="12">
      <c r="B4" s="82" t="s">
        <v>9</v>
      </c>
      <c r="C4" s="82" t="s">
        <v>10</v>
      </c>
      <c r="D4" s="82" t="s">
        <v>30</v>
      </c>
      <c r="E4" s="82" t="s">
        <v>8</v>
      </c>
      <c r="F4" s="82"/>
      <c r="G4" s="82"/>
      <c r="H4" s="82"/>
      <c r="I4" s="82"/>
      <c r="J4" s="83" t="s">
        <v>31</v>
      </c>
    </row>
    <row r="5" spans="2:10" s="2" customFormat="1" ht="12">
      <c r="B5" s="82"/>
      <c r="C5" s="82"/>
      <c r="D5" s="82"/>
      <c r="E5" s="82" t="s">
        <v>15</v>
      </c>
      <c r="F5" s="84" t="s">
        <v>4</v>
      </c>
      <c r="G5" s="10"/>
      <c r="H5" s="11"/>
      <c r="I5" s="82" t="s">
        <v>7</v>
      </c>
      <c r="J5" s="83"/>
    </row>
    <row r="6" spans="2:10" s="2" customFormat="1" ht="12">
      <c r="B6" s="82"/>
      <c r="C6" s="82"/>
      <c r="D6" s="82"/>
      <c r="E6" s="82"/>
      <c r="F6" s="82"/>
      <c r="G6" s="84" t="s">
        <v>5</v>
      </c>
      <c r="H6" s="11"/>
      <c r="I6" s="82"/>
      <c r="J6" s="83"/>
    </row>
    <row r="7" spans="2:10" s="2" customFormat="1" ht="12">
      <c r="B7" s="82"/>
      <c r="C7" s="82"/>
      <c r="D7" s="82"/>
      <c r="E7" s="82"/>
      <c r="F7" s="82"/>
      <c r="G7" s="82"/>
      <c r="H7" s="6" t="s">
        <v>6</v>
      </c>
      <c r="I7" s="82"/>
      <c r="J7" s="83"/>
    </row>
    <row r="8" spans="2:10" ht="12">
      <c r="B8" s="3" t="s">
        <v>1</v>
      </c>
      <c r="C8" s="53" t="s">
        <v>38</v>
      </c>
      <c r="D8" s="16">
        <v>39400</v>
      </c>
      <c r="E8" s="16">
        <v>1899000</v>
      </c>
      <c r="F8" s="16">
        <v>1320000</v>
      </c>
      <c r="G8" s="16">
        <v>1205000</v>
      </c>
      <c r="H8" s="16">
        <v>1032000</v>
      </c>
      <c r="I8" s="16">
        <v>578400</v>
      </c>
      <c r="J8" s="7">
        <v>48.2</v>
      </c>
    </row>
    <row r="9" spans="2:10" ht="12">
      <c r="B9" s="3"/>
      <c r="C9" s="3">
        <v>10</v>
      </c>
      <c r="D9" s="16">
        <v>37400</v>
      </c>
      <c r="E9" s="16">
        <v>1860000</v>
      </c>
      <c r="F9" s="16">
        <v>1301000</v>
      </c>
      <c r="G9" s="16">
        <v>1190000</v>
      </c>
      <c r="H9" s="16">
        <v>1022000</v>
      </c>
      <c r="I9" s="16">
        <v>558600</v>
      </c>
      <c r="J9" s="7">
        <v>49.7</v>
      </c>
    </row>
    <row r="10" spans="2:10" ht="12">
      <c r="B10" s="3"/>
      <c r="C10" s="3">
        <v>11</v>
      </c>
      <c r="D10" s="16">
        <v>35400</v>
      </c>
      <c r="E10" s="16">
        <v>1816000</v>
      </c>
      <c r="F10" s="16">
        <v>1279000</v>
      </c>
      <c r="G10" s="16">
        <v>1171000</v>
      </c>
      <c r="H10" s="16">
        <v>1008000</v>
      </c>
      <c r="I10" s="16">
        <v>537400</v>
      </c>
      <c r="J10" s="7">
        <v>51.3</v>
      </c>
    </row>
    <row r="11" spans="2:10" ht="12">
      <c r="B11" s="3"/>
      <c r="C11" s="3">
        <v>12</v>
      </c>
      <c r="D11" s="16">
        <v>33600</v>
      </c>
      <c r="E11" s="16">
        <v>1765000</v>
      </c>
      <c r="F11" s="16">
        <v>1251000</v>
      </c>
      <c r="G11" s="16">
        <v>1150000</v>
      </c>
      <c r="H11" s="16">
        <v>991800</v>
      </c>
      <c r="I11" s="16">
        <v>513700</v>
      </c>
      <c r="J11" s="7">
        <v>52.5</v>
      </c>
    </row>
    <row r="12" spans="2:10" ht="12">
      <c r="B12" s="3"/>
      <c r="C12" s="3">
        <v>13</v>
      </c>
      <c r="D12" s="16">
        <v>32200</v>
      </c>
      <c r="E12" s="16">
        <v>1725000</v>
      </c>
      <c r="F12" s="16">
        <v>1221000</v>
      </c>
      <c r="G12" s="16">
        <v>1124000</v>
      </c>
      <c r="H12" s="16">
        <v>971300</v>
      </c>
      <c r="I12" s="16">
        <v>504700</v>
      </c>
      <c r="J12" s="7">
        <v>53.6</v>
      </c>
    </row>
    <row r="13" spans="2:10" ht="12">
      <c r="B13" s="3"/>
      <c r="C13" s="3">
        <v>14</v>
      </c>
      <c r="D13" s="16">
        <v>31000</v>
      </c>
      <c r="E13" s="16">
        <v>1726000</v>
      </c>
      <c r="F13" s="16">
        <v>1219000</v>
      </c>
      <c r="G13" s="16">
        <v>1126000</v>
      </c>
      <c r="H13" s="16">
        <v>966100</v>
      </c>
      <c r="I13" s="16">
        <v>506700</v>
      </c>
      <c r="J13" s="7">
        <v>55.7</v>
      </c>
    </row>
    <row r="14" spans="2:10" ht="12">
      <c r="B14" s="3"/>
      <c r="C14" s="3">
        <v>15</v>
      </c>
      <c r="D14" s="16">
        <v>29800</v>
      </c>
      <c r="E14" s="16">
        <v>1719000</v>
      </c>
      <c r="F14" s="16">
        <v>1210000</v>
      </c>
      <c r="G14" s="16">
        <v>1121000</v>
      </c>
      <c r="H14" s="16">
        <v>964200</v>
      </c>
      <c r="I14" s="16">
        <v>508900</v>
      </c>
      <c r="J14" s="7">
        <v>57.7</v>
      </c>
    </row>
    <row r="15" spans="2:10" ht="12">
      <c r="B15" s="3"/>
      <c r="C15" s="3">
        <v>16</v>
      </c>
      <c r="D15" s="16">
        <v>28800</v>
      </c>
      <c r="E15" s="16">
        <v>1690000</v>
      </c>
      <c r="F15" s="16">
        <v>1180000</v>
      </c>
      <c r="G15" s="16">
        <v>1088000</v>
      </c>
      <c r="H15" s="16">
        <v>935800</v>
      </c>
      <c r="I15" s="16">
        <v>510500</v>
      </c>
      <c r="J15" s="7">
        <v>58.7</v>
      </c>
    </row>
    <row r="16" spans="2:10" ht="12">
      <c r="B16" s="3"/>
      <c r="C16" s="3">
        <v>17</v>
      </c>
      <c r="D16" s="16">
        <v>27700</v>
      </c>
      <c r="E16" s="16">
        <v>1655000</v>
      </c>
      <c r="F16" s="16">
        <v>1145000</v>
      </c>
      <c r="G16" s="16">
        <v>1055000</v>
      </c>
      <c r="H16" s="16">
        <v>910100</v>
      </c>
      <c r="I16" s="16">
        <v>510200</v>
      </c>
      <c r="J16" s="7">
        <v>59.7</v>
      </c>
    </row>
    <row r="17" spans="2:10" ht="12">
      <c r="B17" s="3"/>
      <c r="C17" s="3">
        <v>18</v>
      </c>
      <c r="D17" s="16">
        <v>26600</v>
      </c>
      <c r="E17" s="16">
        <v>1636000</v>
      </c>
      <c r="F17" s="16">
        <v>1131000</v>
      </c>
      <c r="G17" s="16">
        <v>1046000</v>
      </c>
      <c r="H17" s="16">
        <v>900000</v>
      </c>
      <c r="I17" s="16">
        <v>505300</v>
      </c>
      <c r="J17" s="7">
        <v>61.5</v>
      </c>
    </row>
    <row r="18" spans="2:10" ht="12">
      <c r="B18" s="3"/>
      <c r="C18" s="3">
        <v>19</v>
      </c>
      <c r="D18" s="16">
        <v>25400</v>
      </c>
      <c r="E18" s="16">
        <v>1592000</v>
      </c>
      <c r="F18" s="16">
        <v>1093000</v>
      </c>
      <c r="G18" s="16">
        <v>1011000</v>
      </c>
      <c r="H18" s="16">
        <v>871200</v>
      </c>
      <c r="I18" s="16">
        <v>499600</v>
      </c>
      <c r="J18" s="7">
        <v>62.7</v>
      </c>
    </row>
    <row r="19" spans="2:10" ht="12">
      <c r="B19" s="3"/>
      <c r="C19" s="3">
        <v>20</v>
      </c>
      <c r="D19" s="16">
        <v>24400</v>
      </c>
      <c r="E19" s="16">
        <v>1533000</v>
      </c>
      <c r="F19" s="16">
        <v>1075000</v>
      </c>
      <c r="G19" s="16">
        <v>998200</v>
      </c>
      <c r="H19" s="16">
        <v>861500</v>
      </c>
      <c r="I19" s="16">
        <v>458000</v>
      </c>
      <c r="J19" s="7">
        <v>62.8</v>
      </c>
    </row>
    <row r="20" spans="2:10" ht="12">
      <c r="B20" s="3"/>
      <c r="C20" s="3">
        <v>21</v>
      </c>
      <c r="D20" s="16">
        <v>23100</v>
      </c>
      <c r="E20" s="16">
        <v>1500000</v>
      </c>
      <c r="F20" s="16">
        <v>1055000</v>
      </c>
      <c r="G20" s="16">
        <v>985200</v>
      </c>
      <c r="H20" s="16">
        <v>848000</v>
      </c>
      <c r="I20" s="16">
        <v>445100</v>
      </c>
      <c r="J20" s="7">
        <v>64.9</v>
      </c>
    </row>
    <row r="21" spans="2:10" ht="12">
      <c r="B21" s="3"/>
      <c r="C21" s="3">
        <v>22</v>
      </c>
      <c r="D21" s="16">
        <v>21900</v>
      </c>
      <c r="E21" s="16">
        <v>1484000</v>
      </c>
      <c r="F21" s="16">
        <v>1029000</v>
      </c>
      <c r="G21" s="16">
        <v>963800</v>
      </c>
      <c r="H21" s="16">
        <v>829700</v>
      </c>
      <c r="I21" s="16">
        <v>454900</v>
      </c>
      <c r="J21" s="7">
        <v>67.8</v>
      </c>
    </row>
    <row r="22" spans="2:10" ht="12">
      <c r="B22" s="3"/>
      <c r="C22" s="3">
        <v>23</v>
      </c>
      <c r="D22" s="16">
        <v>21000</v>
      </c>
      <c r="E22" s="16">
        <v>1467000</v>
      </c>
      <c r="F22" s="16">
        <v>999600</v>
      </c>
      <c r="G22" s="16">
        <v>932900</v>
      </c>
      <c r="H22" s="16">
        <v>804700</v>
      </c>
      <c r="I22" s="16">
        <v>467800</v>
      </c>
      <c r="J22" s="7">
        <v>69.9</v>
      </c>
    </row>
    <row r="23" spans="2:10" ht="12">
      <c r="B23" s="3"/>
      <c r="C23" s="3">
        <v>24</v>
      </c>
      <c r="D23" s="16">
        <v>20100</v>
      </c>
      <c r="E23" s="16">
        <v>1449000</v>
      </c>
      <c r="F23" s="16">
        <v>1012000</v>
      </c>
      <c r="G23" s="16">
        <v>942600</v>
      </c>
      <c r="H23" s="16">
        <v>812700</v>
      </c>
      <c r="I23" s="16">
        <v>436700</v>
      </c>
      <c r="J23" s="7">
        <v>72.1</v>
      </c>
    </row>
    <row r="24" spans="2:10" ht="12">
      <c r="B24" s="3"/>
      <c r="C24" s="3">
        <v>25</v>
      </c>
      <c r="D24" s="16">
        <v>19400</v>
      </c>
      <c r="E24" s="16">
        <v>1423000</v>
      </c>
      <c r="F24" s="16">
        <v>992100</v>
      </c>
      <c r="G24" s="16">
        <v>923400</v>
      </c>
      <c r="H24" s="16">
        <v>798300</v>
      </c>
      <c r="I24" s="16">
        <v>431300</v>
      </c>
      <c r="J24" s="7">
        <v>73.4</v>
      </c>
    </row>
    <row r="25" spans="2:10" ht="12">
      <c r="B25" s="3"/>
      <c r="C25" s="3">
        <v>26</v>
      </c>
      <c r="D25" s="16">
        <v>18600</v>
      </c>
      <c r="E25" s="16">
        <v>1395000</v>
      </c>
      <c r="F25" s="16">
        <v>957800</v>
      </c>
      <c r="G25" s="16">
        <v>893400</v>
      </c>
      <c r="H25" s="16">
        <v>772500</v>
      </c>
      <c r="I25" s="16">
        <v>436800</v>
      </c>
      <c r="J25" s="7">
        <v>75</v>
      </c>
    </row>
    <row r="26" spans="2:10" ht="12">
      <c r="B26" s="23"/>
      <c r="C26" s="23">
        <v>27</v>
      </c>
      <c r="D26" s="24">
        <v>17700</v>
      </c>
      <c r="E26" s="24">
        <v>1371000</v>
      </c>
      <c r="F26" s="24">
        <v>934100</v>
      </c>
      <c r="G26" s="24">
        <v>869700</v>
      </c>
      <c r="H26" s="24">
        <v>750100</v>
      </c>
      <c r="I26" s="24">
        <v>437200</v>
      </c>
      <c r="J26" s="25">
        <v>77.5</v>
      </c>
    </row>
    <row r="27" spans="2:10" ht="12">
      <c r="B27" s="23"/>
      <c r="C27" s="23">
        <v>28</v>
      </c>
      <c r="D27" s="24">
        <v>17000</v>
      </c>
      <c r="E27" s="24">
        <v>1345000</v>
      </c>
      <c r="F27" s="24">
        <v>936700</v>
      </c>
      <c r="G27" s="24">
        <v>871000</v>
      </c>
      <c r="H27" s="24">
        <v>751700</v>
      </c>
      <c r="I27" s="24">
        <v>408300</v>
      </c>
      <c r="J27" s="25">
        <v>79.1</v>
      </c>
    </row>
    <row r="28" spans="2:10" ht="12">
      <c r="B28" s="23"/>
      <c r="C28" s="23">
        <v>29</v>
      </c>
      <c r="D28" s="24">
        <v>16400</v>
      </c>
      <c r="E28" s="24">
        <v>1323000</v>
      </c>
      <c r="F28" s="24">
        <v>913800</v>
      </c>
      <c r="G28" s="24">
        <v>852100</v>
      </c>
      <c r="H28" s="24">
        <v>735200</v>
      </c>
      <c r="I28" s="24">
        <v>409300</v>
      </c>
      <c r="J28" s="25">
        <v>80.7</v>
      </c>
    </row>
    <row r="29" spans="2:10" ht="12">
      <c r="B29" s="23"/>
      <c r="C29" s="23">
        <v>30</v>
      </c>
      <c r="D29" s="24">
        <v>15700</v>
      </c>
      <c r="E29" s="24">
        <v>1328000</v>
      </c>
      <c r="F29" s="24">
        <v>906900</v>
      </c>
      <c r="G29" s="24">
        <v>847200</v>
      </c>
      <c r="H29" s="24">
        <v>731100</v>
      </c>
      <c r="I29" s="24">
        <v>421100</v>
      </c>
      <c r="J29" s="25">
        <v>84.6</v>
      </c>
    </row>
    <row r="30" spans="2:10" ht="12">
      <c r="B30" s="23"/>
      <c r="C30" s="23">
        <v>31</v>
      </c>
      <c r="D30" s="24">
        <v>15000</v>
      </c>
      <c r="E30" s="24">
        <v>1332000</v>
      </c>
      <c r="F30" s="24">
        <v>900500</v>
      </c>
      <c r="G30" s="24">
        <v>839200</v>
      </c>
      <c r="H30" s="24">
        <v>729500</v>
      </c>
      <c r="I30" s="24">
        <v>431100</v>
      </c>
      <c r="J30" s="25">
        <v>88.8</v>
      </c>
    </row>
    <row r="31" spans="2:10" ht="12">
      <c r="B31" s="23"/>
      <c r="C31" s="52" t="s">
        <v>33</v>
      </c>
      <c r="D31" s="24">
        <v>14400</v>
      </c>
      <c r="E31" s="24">
        <v>1352000</v>
      </c>
      <c r="F31" s="24">
        <v>900700</v>
      </c>
      <c r="G31" s="24">
        <v>839600</v>
      </c>
      <c r="H31" s="24">
        <v>716000</v>
      </c>
      <c r="I31" s="24">
        <v>451600</v>
      </c>
      <c r="J31" s="25">
        <v>93.9</v>
      </c>
    </row>
    <row r="32" spans="2:10" ht="12">
      <c r="B32" s="23"/>
      <c r="C32" s="52">
        <v>3</v>
      </c>
      <c r="D32" s="24">
        <v>13900</v>
      </c>
      <c r="E32" s="24">
        <v>1356000</v>
      </c>
      <c r="F32" s="24">
        <v>910000</v>
      </c>
      <c r="G32" s="24">
        <v>849300</v>
      </c>
      <c r="H32" s="24">
        <v>726000</v>
      </c>
      <c r="I32" s="24">
        <v>446400</v>
      </c>
      <c r="J32" s="25">
        <v>97.6</v>
      </c>
    </row>
    <row r="33" spans="2:10" ht="12">
      <c r="B33" s="23"/>
      <c r="C33" s="52">
        <v>4</v>
      </c>
      <c r="D33" s="24">
        <v>13300</v>
      </c>
      <c r="E33" s="24">
        <v>1371000</v>
      </c>
      <c r="F33" s="24">
        <v>924000</v>
      </c>
      <c r="G33" s="24">
        <v>861700</v>
      </c>
      <c r="H33" s="24">
        <v>736500</v>
      </c>
      <c r="I33" s="24">
        <v>447200</v>
      </c>
      <c r="J33" s="25">
        <v>103.1</v>
      </c>
    </row>
    <row r="34" spans="2:10" ht="12">
      <c r="B34" s="26"/>
      <c r="C34" s="47">
        <v>5</v>
      </c>
      <c r="D34" s="27">
        <v>12600</v>
      </c>
      <c r="E34" s="27">
        <v>1356000</v>
      </c>
      <c r="F34" s="27">
        <v>896400</v>
      </c>
      <c r="G34" s="27">
        <v>836600</v>
      </c>
      <c r="H34" s="27">
        <v>714500</v>
      </c>
      <c r="I34" s="27">
        <v>459300</v>
      </c>
      <c r="J34" s="28">
        <v>107.6</v>
      </c>
    </row>
    <row r="35" spans="2:10" ht="12">
      <c r="B35" s="23" t="s">
        <v>2</v>
      </c>
      <c r="C35" s="52" t="s">
        <v>38</v>
      </c>
      <c r="D35" s="24">
        <v>6770</v>
      </c>
      <c r="E35" s="24">
        <v>184900</v>
      </c>
      <c r="F35" s="24">
        <v>137100</v>
      </c>
      <c r="G35" s="24">
        <v>126000</v>
      </c>
      <c r="H35" s="24">
        <v>108200</v>
      </c>
      <c r="I35" s="24">
        <v>47800</v>
      </c>
      <c r="J35" s="25">
        <v>27.3</v>
      </c>
    </row>
    <row r="36" spans="2:10" ht="12">
      <c r="B36" s="23"/>
      <c r="C36" s="23">
        <v>10</v>
      </c>
      <c r="D36" s="24">
        <v>6330</v>
      </c>
      <c r="E36" s="24">
        <v>179800</v>
      </c>
      <c r="F36" s="24">
        <v>132500</v>
      </c>
      <c r="G36" s="24">
        <v>122400</v>
      </c>
      <c r="H36" s="24">
        <v>105500</v>
      </c>
      <c r="I36" s="24">
        <v>47300</v>
      </c>
      <c r="J36" s="25">
        <v>28.4</v>
      </c>
    </row>
    <row r="37" spans="2:10" ht="12">
      <c r="B37" s="23"/>
      <c r="C37" s="23">
        <v>11</v>
      </c>
      <c r="D37" s="24">
        <v>5890</v>
      </c>
      <c r="E37" s="24">
        <v>172500</v>
      </c>
      <c r="F37" s="24">
        <v>129600</v>
      </c>
      <c r="G37" s="24">
        <v>119400</v>
      </c>
      <c r="H37" s="24">
        <v>102100</v>
      </c>
      <c r="I37" s="24">
        <v>43000</v>
      </c>
      <c r="J37" s="25">
        <v>29.3</v>
      </c>
    </row>
    <row r="38" spans="2:10" ht="12">
      <c r="B38" s="23"/>
      <c r="C38" s="23">
        <v>12</v>
      </c>
      <c r="D38" s="24">
        <v>5500</v>
      </c>
      <c r="E38" s="24">
        <v>164400</v>
      </c>
      <c r="F38" s="24">
        <v>124500</v>
      </c>
      <c r="G38" s="24">
        <v>114500</v>
      </c>
      <c r="H38" s="24">
        <v>98500</v>
      </c>
      <c r="I38" s="24">
        <v>10000</v>
      </c>
      <c r="J38" s="25">
        <v>29.9</v>
      </c>
    </row>
    <row r="39" spans="2:10" ht="12">
      <c r="B39" s="23"/>
      <c r="C39" s="23">
        <v>13</v>
      </c>
      <c r="D39" s="24">
        <v>5220</v>
      </c>
      <c r="E39" s="24">
        <v>158900</v>
      </c>
      <c r="F39" s="24">
        <v>120600</v>
      </c>
      <c r="G39" s="24">
        <v>111100</v>
      </c>
      <c r="H39" s="24">
        <v>95300</v>
      </c>
      <c r="I39" s="24">
        <v>38300</v>
      </c>
      <c r="J39" s="25">
        <v>30.4</v>
      </c>
    </row>
    <row r="40" spans="2:10" ht="12">
      <c r="B40" s="23"/>
      <c r="C40" s="23">
        <v>14</v>
      </c>
      <c r="D40" s="24">
        <v>5010</v>
      </c>
      <c r="E40" s="24">
        <v>157600</v>
      </c>
      <c r="F40" s="24">
        <v>118940</v>
      </c>
      <c r="G40" s="24">
        <v>110700</v>
      </c>
      <c r="H40" s="24">
        <v>94300</v>
      </c>
      <c r="I40" s="24">
        <v>38740</v>
      </c>
      <c r="J40" s="25">
        <v>31.5</v>
      </c>
    </row>
    <row r="41" spans="2:10" ht="12">
      <c r="B41" s="23"/>
      <c r="C41" s="23">
        <v>15</v>
      </c>
      <c r="D41" s="24">
        <v>4780</v>
      </c>
      <c r="E41" s="24">
        <v>156700</v>
      </c>
      <c r="F41" s="24">
        <v>116800</v>
      </c>
      <c r="G41" s="24">
        <v>108600</v>
      </c>
      <c r="H41" s="24">
        <v>93400</v>
      </c>
      <c r="I41" s="24">
        <v>40000</v>
      </c>
      <c r="J41" s="25">
        <v>32.8</v>
      </c>
    </row>
    <row r="42" spans="2:10" ht="12">
      <c r="B42" s="23"/>
      <c r="C42" s="23">
        <v>16</v>
      </c>
      <c r="D42" s="24">
        <v>4660</v>
      </c>
      <c r="E42" s="24">
        <v>151900</v>
      </c>
      <c r="F42" s="24">
        <v>112300</v>
      </c>
      <c r="G42" s="24">
        <v>103430</v>
      </c>
      <c r="H42" s="24">
        <v>88500</v>
      </c>
      <c r="I42" s="24">
        <v>39700</v>
      </c>
      <c r="J42" s="25">
        <v>32.6</v>
      </c>
    </row>
    <row r="43" spans="2:10" ht="12">
      <c r="B43" s="23"/>
      <c r="C43" s="23">
        <v>17</v>
      </c>
      <c r="D43" s="24">
        <v>4450</v>
      </c>
      <c r="E43" s="24">
        <v>146600</v>
      </c>
      <c r="F43" s="24">
        <v>106900</v>
      </c>
      <c r="G43" s="24">
        <v>98100</v>
      </c>
      <c r="H43" s="24">
        <v>84300</v>
      </c>
      <c r="I43" s="24">
        <v>39700</v>
      </c>
      <c r="J43" s="25">
        <v>32.9</v>
      </c>
    </row>
    <row r="44" spans="2:10" ht="12">
      <c r="B44" s="23"/>
      <c r="C44" s="23">
        <v>18</v>
      </c>
      <c r="D44" s="24">
        <v>4270</v>
      </c>
      <c r="E44" s="24">
        <f>16500+55600+28300+7220+15800+21100</f>
        <v>144520</v>
      </c>
      <c r="F44" s="24">
        <f>11500+37700+22000+5300+12500+15900</f>
        <v>104900</v>
      </c>
      <c r="G44" s="24">
        <f>11000+34200+20300+4770+11700+14800</f>
        <v>96770</v>
      </c>
      <c r="H44" s="24">
        <f>9420+29100+17700+4190+10300+12800</f>
        <v>83510</v>
      </c>
      <c r="I44" s="24">
        <f>5060+18000+6320+1910+3280+5110</f>
        <v>39680</v>
      </c>
      <c r="J44" s="25">
        <v>33.8</v>
      </c>
    </row>
    <row r="45" spans="2:10" ht="12">
      <c r="B45" s="23"/>
      <c r="C45" s="23">
        <v>19</v>
      </c>
      <c r="D45" s="24">
        <f>311+1590+845+176+487+679</f>
        <v>4088</v>
      </c>
      <c r="E45" s="24">
        <f>15800+53800+27500+6830+15700+20700</f>
        <v>140330</v>
      </c>
      <c r="F45" s="24">
        <f>11200+37200+21300+5260+12800+15700</f>
        <v>103460</v>
      </c>
      <c r="G45" s="24">
        <f>10900+33100+19300+4750+12000+14500</f>
        <v>94550</v>
      </c>
      <c r="H45" s="24">
        <f>9300+28400+16800+4130+10500+12600</f>
        <v>81730</v>
      </c>
      <c r="I45" s="24">
        <f>4570+16600+6160+1570+2890+5010</f>
        <v>36800</v>
      </c>
      <c r="J45" s="25">
        <v>34.3</v>
      </c>
    </row>
    <row r="46" spans="2:10" ht="12">
      <c r="B46" s="23"/>
      <c r="C46" s="23">
        <v>20</v>
      </c>
      <c r="D46" s="24">
        <v>3910</v>
      </c>
      <c r="E46" s="24">
        <v>132700</v>
      </c>
      <c r="F46" s="24">
        <v>97900</v>
      </c>
      <c r="G46" s="24">
        <v>90500</v>
      </c>
      <c r="H46" s="24">
        <v>78900</v>
      </c>
      <c r="I46" s="24">
        <v>34800</v>
      </c>
      <c r="J46" s="25">
        <v>33.9</v>
      </c>
    </row>
    <row r="47" spans="2:10" ht="12">
      <c r="B47" s="23"/>
      <c r="C47" s="23">
        <v>21</v>
      </c>
      <c r="D47" s="24">
        <v>3700</v>
      </c>
      <c r="E47" s="24">
        <v>125200</v>
      </c>
      <c r="F47" s="24">
        <v>92700</v>
      </c>
      <c r="G47" s="24">
        <v>87000</v>
      </c>
      <c r="H47" s="24">
        <v>75800</v>
      </c>
      <c r="I47" s="24">
        <v>32600</v>
      </c>
      <c r="J47" s="25">
        <v>33.8</v>
      </c>
    </row>
    <row r="48" spans="2:10" ht="12">
      <c r="B48" s="23"/>
      <c r="C48" s="23">
        <v>22</v>
      </c>
      <c r="D48" s="24">
        <v>3520</v>
      </c>
      <c r="E48" s="24">
        <v>123400</v>
      </c>
      <c r="F48" s="24">
        <v>89500</v>
      </c>
      <c r="G48" s="24">
        <v>82900</v>
      </c>
      <c r="H48" s="24">
        <v>72300</v>
      </c>
      <c r="I48" s="24">
        <v>34000</v>
      </c>
      <c r="J48" s="25">
        <v>35.1</v>
      </c>
    </row>
    <row r="49" spans="2:10" ht="12">
      <c r="B49" s="23"/>
      <c r="C49" s="23">
        <v>23</v>
      </c>
      <c r="D49" s="24">
        <v>3370</v>
      </c>
      <c r="E49" s="24">
        <v>120300</v>
      </c>
      <c r="F49" s="24">
        <v>85400</v>
      </c>
      <c r="G49" s="24">
        <v>79400</v>
      </c>
      <c r="H49" s="24">
        <v>69900</v>
      </c>
      <c r="I49" s="24">
        <v>34900</v>
      </c>
      <c r="J49" s="25">
        <v>35.7</v>
      </c>
    </row>
    <row r="50" spans="2:10" ht="12">
      <c r="B50" s="23"/>
      <c r="C50" s="23">
        <v>24</v>
      </c>
      <c r="D50" s="24">
        <v>3130</v>
      </c>
      <c r="E50" s="24">
        <v>116500</v>
      </c>
      <c r="F50" s="24">
        <v>86000</v>
      </c>
      <c r="G50" s="24">
        <v>79300</v>
      </c>
      <c r="H50" s="24">
        <v>68700</v>
      </c>
      <c r="I50" s="24">
        <v>30500</v>
      </c>
      <c r="J50" s="25">
        <v>37.2</v>
      </c>
    </row>
    <row r="51" spans="2:10" ht="12">
      <c r="B51" s="23"/>
      <c r="C51" s="23">
        <v>25</v>
      </c>
      <c r="D51" s="24">
        <v>2990</v>
      </c>
      <c r="E51" s="24">
        <v>113100</v>
      </c>
      <c r="F51" s="24">
        <v>83200</v>
      </c>
      <c r="G51" s="24">
        <v>76500</v>
      </c>
      <c r="H51" s="24">
        <v>67500</v>
      </c>
      <c r="I51" s="24">
        <v>30000</v>
      </c>
      <c r="J51" s="25">
        <v>37.8</v>
      </c>
    </row>
    <row r="52" spans="2:10" ht="12">
      <c r="B52" s="23"/>
      <c r="C52" s="23">
        <v>26</v>
      </c>
      <c r="D52" s="24">
        <v>2860</v>
      </c>
      <c r="E52" s="24">
        <v>109300</v>
      </c>
      <c r="F52" s="24">
        <v>79200</v>
      </c>
      <c r="G52" s="24">
        <v>73400</v>
      </c>
      <c r="H52" s="24">
        <v>64100</v>
      </c>
      <c r="I52" s="24">
        <v>30100</v>
      </c>
      <c r="J52" s="25">
        <v>38.2</v>
      </c>
    </row>
    <row r="53" spans="2:10" ht="12">
      <c r="B53" s="23"/>
      <c r="C53" s="23">
        <v>27</v>
      </c>
      <c r="D53" s="24">
        <v>2660</v>
      </c>
      <c r="E53" s="24">
        <v>105800</v>
      </c>
      <c r="F53" s="24">
        <v>76400</v>
      </c>
      <c r="G53" s="24">
        <v>70500</v>
      </c>
      <c r="H53" s="24">
        <v>62100</v>
      </c>
      <c r="I53" s="24">
        <v>29400</v>
      </c>
      <c r="J53" s="25">
        <v>39.8</v>
      </c>
    </row>
    <row r="54" spans="2:10" ht="12">
      <c r="B54" s="23"/>
      <c r="C54" s="23">
        <v>28</v>
      </c>
      <c r="D54" s="24">
        <v>2540</v>
      </c>
      <c r="E54" s="24">
        <v>103300</v>
      </c>
      <c r="F54" s="24">
        <v>76000</v>
      </c>
      <c r="G54" s="24">
        <v>70200</v>
      </c>
      <c r="H54" s="24">
        <v>61500</v>
      </c>
      <c r="I54" s="24">
        <v>27200</v>
      </c>
      <c r="J54" s="25">
        <v>40.7</v>
      </c>
    </row>
    <row r="55" spans="2:10" ht="12">
      <c r="B55" s="23"/>
      <c r="C55" s="23">
        <v>29</v>
      </c>
      <c r="D55" s="24">
        <v>2430</v>
      </c>
      <c r="E55" s="24">
        <v>100300</v>
      </c>
      <c r="F55" s="24">
        <v>73300</v>
      </c>
      <c r="G55" s="24">
        <v>67500</v>
      </c>
      <c r="H55" s="24">
        <v>58500</v>
      </c>
      <c r="I55" s="24">
        <v>27100</v>
      </c>
      <c r="J55" s="25">
        <v>41.3</v>
      </c>
    </row>
    <row r="56" spans="2:10" ht="12">
      <c r="B56" s="23"/>
      <c r="C56" s="23">
        <v>30</v>
      </c>
      <c r="D56" s="24">
        <v>2350</v>
      </c>
      <c r="E56" s="24">
        <v>99200</v>
      </c>
      <c r="F56" s="24">
        <v>72000</v>
      </c>
      <c r="G56" s="24">
        <v>66600</v>
      </c>
      <c r="H56" s="24">
        <v>57700</v>
      </c>
      <c r="I56" s="24">
        <v>27200</v>
      </c>
      <c r="J56" s="25">
        <v>42.2</v>
      </c>
    </row>
    <row r="57" spans="2:10" ht="12">
      <c r="B57" s="23"/>
      <c r="C57" s="23">
        <v>31</v>
      </c>
      <c r="D57" s="24">
        <v>2220</v>
      </c>
      <c r="E57" s="24">
        <v>98900</v>
      </c>
      <c r="F57" s="24">
        <v>70600</v>
      </c>
      <c r="G57" s="24">
        <v>65800</v>
      </c>
      <c r="H57" s="24">
        <v>57500</v>
      </c>
      <c r="I57" s="24">
        <v>28400</v>
      </c>
      <c r="J57" s="25">
        <v>44.5</v>
      </c>
    </row>
    <row r="58" spans="2:10" ht="12">
      <c r="B58" s="23"/>
      <c r="C58" s="52" t="s">
        <v>34</v>
      </c>
      <c r="D58" s="24">
        <v>2080</v>
      </c>
      <c r="E58" s="24">
        <v>99200</v>
      </c>
      <c r="F58" s="24">
        <v>72500</v>
      </c>
      <c r="G58" s="24">
        <v>67800</v>
      </c>
      <c r="H58" s="24">
        <v>58000</v>
      </c>
      <c r="I58" s="24">
        <v>26700</v>
      </c>
      <c r="J58" s="25">
        <v>47.7</v>
      </c>
    </row>
    <row r="59" spans="2:10" ht="12">
      <c r="B59" s="23"/>
      <c r="C59" s="52">
        <v>3</v>
      </c>
      <c r="D59" s="24">
        <v>2010</v>
      </c>
      <c r="E59" s="24">
        <v>98300</v>
      </c>
      <c r="F59" s="24">
        <v>72000</v>
      </c>
      <c r="G59" s="24">
        <v>67200</v>
      </c>
      <c r="H59" s="24">
        <v>57600</v>
      </c>
      <c r="I59" s="24">
        <v>26300</v>
      </c>
      <c r="J59" s="25">
        <v>48.9</v>
      </c>
    </row>
    <row r="60" spans="2:10" ht="12">
      <c r="B60" s="23"/>
      <c r="C60" s="52">
        <v>4</v>
      </c>
      <c r="D60" s="24">
        <v>1900</v>
      </c>
      <c r="E60" s="24">
        <v>97400</v>
      </c>
      <c r="F60" s="24">
        <v>71800</v>
      </c>
      <c r="G60" s="24">
        <v>66700</v>
      </c>
      <c r="H60" s="24">
        <v>57200</v>
      </c>
      <c r="I60" s="24">
        <v>25600</v>
      </c>
      <c r="J60" s="25">
        <v>51.3</v>
      </c>
    </row>
    <row r="61" spans="2:10" ht="12">
      <c r="B61" s="26"/>
      <c r="C61" s="47">
        <v>5</v>
      </c>
      <c r="D61" s="27">
        <v>1780</v>
      </c>
      <c r="E61" s="27">
        <v>95800</v>
      </c>
      <c r="F61" s="27">
        <v>69500</v>
      </c>
      <c r="G61" s="27">
        <v>64600</v>
      </c>
      <c r="H61" s="27">
        <v>55400</v>
      </c>
      <c r="I61" s="27">
        <v>26300</v>
      </c>
      <c r="J61" s="28">
        <v>53.8</v>
      </c>
    </row>
    <row r="62" spans="2:10" ht="12">
      <c r="B62" s="23" t="s">
        <v>3</v>
      </c>
      <c r="C62" s="52" t="s">
        <v>38</v>
      </c>
      <c r="D62" s="24">
        <v>1370</v>
      </c>
      <c r="E62" s="24">
        <v>37600</v>
      </c>
      <c r="F62" s="24">
        <v>29600</v>
      </c>
      <c r="G62" s="24">
        <v>27600</v>
      </c>
      <c r="H62" s="24">
        <v>23800</v>
      </c>
      <c r="I62" s="24">
        <v>8020</v>
      </c>
      <c r="J62" s="25">
        <v>27.4</v>
      </c>
    </row>
    <row r="63" spans="2:10" ht="12">
      <c r="B63" s="23"/>
      <c r="C63" s="23">
        <v>10</v>
      </c>
      <c r="D63" s="24">
        <v>1300</v>
      </c>
      <c r="E63" s="24">
        <v>36200</v>
      </c>
      <c r="F63" s="24">
        <v>28000</v>
      </c>
      <c r="G63" s="24">
        <v>26300</v>
      </c>
      <c r="H63" s="24">
        <v>23100</v>
      </c>
      <c r="I63" s="24">
        <v>8230</v>
      </c>
      <c r="J63" s="25">
        <v>27.8</v>
      </c>
    </row>
    <row r="64" spans="2:10" ht="12">
      <c r="B64" s="23"/>
      <c r="C64" s="23">
        <v>11</v>
      </c>
      <c r="D64" s="24">
        <v>1230</v>
      </c>
      <c r="E64" s="24">
        <v>35100</v>
      </c>
      <c r="F64" s="24">
        <v>27500</v>
      </c>
      <c r="G64" s="24">
        <v>25800</v>
      </c>
      <c r="H64" s="24">
        <v>22300</v>
      </c>
      <c r="I64" s="24">
        <v>7590</v>
      </c>
      <c r="J64" s="25">
        <v>28.5</v>
      </c>
    </row>
    <row r="65" spans="2:10" ht="12">
      <c r="B65" s="23"/>
      <c r="C65" s="23">
        <v>12</v>
      </c>
      <c r="D65" s="24">
        <v>1190</v>
      </c>
      <c r="E65" s="24">
        <v>33700</v>
      </c>
      <c r="F65" s="24">
        <v>26600</v>
      </c>
      <c r="G65" s="24">
        <v>24700</v>
      </c>
      <c r="H65" s="24">
        <v>21500</v>
      </c>
      <c r="I65" s="24">
        <v>7110</v>
      </c>
      <c r="J65" s="25">
        <v>28.3</v>
      </c>
    </row>
    <row r="66" spans="2:10" ht="12">
      <c r="B66" s="23"/>
      <c r="C66" s="23">
        <v>13</v>
      </c>
      <c r="D66" s="24">
        <v>1120</v>
      </c>
      <c r="E66" s="24">
        <v>32400</v>
      </c>
      <c r="F66" s="24">
        <v>25100</v>
      </c>
      <c r="G66" s="24">
        <v>23800</v>
      </c>
      <c r="H66" s="24">
        <v>20500</v>
      </c>
      <c r="I66" s="24">
        <v>7250</v>
      </c>
      <c r="J66" s="25">
        <v>28.9</v>
      </c>
    </row>
    <row r="67" spans="2:10" ht="12">
      <c r="B67" s="23"/>
      <c r="C67" s="23">
        <v>14</v>
      </c>
      <c r="D67" s="24">
        <v>1080</v>
      </c>
      <c r="E67" s="24">
        <v>31900</v>
      </c>
      <c r="F67" s="24">
        <v>24900</v>
      </c>
      <c r="G67" s="24">
        <v>23300</v>
      </c>
      <c r="H67" s="24">
        <v>20000</v>
      </c>
      <c r="I67" s="24">
        <v>7010</v>
      </c>
      <c r="J67" s="25">
        <v>29.5</v>
      </c>
    </row>
    <row r="68" spans="2:10" ht="12">
      <c r="B68" s="23"/>
      <c r="C68" s="23">
        <v>15</v>
      </c>
      <c r="D68" s="24">
        <v>1030</v>
      </c>
      <c r="E68" s="24">
        <v>31000</v>
      </c>
      <c r="F68" s="24">
        <v>23700</v>
      </c>
      <c r="G68" s="24">
        <v>22300</v>
      </c>
      <c r="H68" s="24">
        <v>19100</v>
      </c>
      <c r="I68" s="24">
        <v>7250</v>
      </c>
      <c r="J68" s="25">
        <v>30.1</v>
      </c>
    </row>
    <row r="69" spans="2:10" ht="12">
      <c r="B69" s="23"/>
      <c r="C69" s="23">
        <v>16</v>
      </c>
      <c r="D69" s="24">
        <v>986</v>
      </c>
      <c r="E69" s="24">
        <v>30300</v>
      </c>
      <c r="F69" s="24">
        <v>23100</v>
      </c>
      <c r="G69" s="24">
        <v>21700</v>
      </c>
      <c r="H69" s="24">
        <v>18600</v>
      </c>
      <c r="I69" s="24">
        <v>7140</v>
      </c>
      <c r="J69" s="25">
        <v>30.7</v>
      </c>
    </row>
    <row r="70" spans="2:10" ht="12">
      <c r="B70" s="23"/>
      <c r="C70" s="23">
        <v>17</v>
      </c>
      <c r="D70" s="24">
        <v>936</v>
      </c>
      <c r="E70" s="24">
        <v>28800</v>
      </c>
      <c r="F70" s="24">
        <v>21900</v>
      </c>
      <c r="G70" s="24">
        <v>20700</v>
      </c>
      <c r="H70" s="24">
        <v>17900</v>
      </c>
      <c r="I70" s="24">
        <v>6810</v>
      </c>
      <c r="J70" s="25">
        <v>30.8</v>
      </c>
    </row>
    <row r="71" spans="1:10" ht="12">
      <c r="A71" s="19"/>
      <c r="B71" s="23"/>
      <c r="C71" s="23">
        <v>18</v>
      </c>
      <c r="D71" s="24">
        <v>891</v>
      </c>
      <c r="E71" s="24">
        <v>28300</v>
      </c>
      <c r="F71" s="24">
        <v>22000</v>
      </c>
      <c r="G71" s="24">
        <v>20300</v>
      </c>
      <c r="H71" s="24">
        <v>17700</v>
      </c>
      <c r="I71" s="24">
        <v>6320</v>
      </c>
      <c r="J71" s="29">
        <v>31.8</v>
      </c>
    </row>
    <row r="72" spans="1:10" ht="12">
      <c r="A72" s="19"/>
      <c r="B72" s="23"/>
      <c r="C72" s="23">
        <v>19</v>
      </c>
      <c r="D72" s="24">
        <v>845</v>
      </c>
      <c r="E72" s="24">
        <v>27500</v>
      </c>
      <c r="F72" s="24">
        <v>21300</v>
      </c>
      <c r="G72" s="24">
        <v>19300</v>
      </c>
      <c r="H72" s="24">
        <v>16800</v>
      </c>
      <c r="I72" s="24">
        <v>6160</v>
      </c>
      <c r="J72" s="29">
        <v>32.5</v>
      </c>
    </row>
    <row r="73" spans="1:10" ht="12">
      <c r="A73" s="19"/>
      <c r="B73" s="23"/>
      <c r="C73" s="23">
        <v>20</v>
      </c>
      <c r="D73" s="24">
        <v>810</v>
      </c>
      <c r="E73" s="24">
        <v>26100</v>
      </c>
      <c r="F73" s="24">
        <v>20900</v>
      </c>
      <c r="G73" s="24">
        <v>18900</v>
      </c>
      <c r="H73" s="24">
        <v>16600</v>
      </c>
      <c r="I73" s="24">
        <v>5210</v>
      </c>
      <c r="J73" s="29">
        <v>32.2</v>
      </c>
    </row>
    <row r="74" spans="1:10" ht="12">
      <c r="A74" s="19"/>
      <c r="B74" s="23"/>
      <c r="C74" s="23">
        <v>21</v>
      </c>
      <c r="D74" s="24">
        <v>773</v>
      </c>
      <c r="E74" s="24">
        <v>24900</v>
      </c>
      <c r="F74" s="24">
        <v>19100</v>
      </c>
      <c r="G74" s="24">
        <v>18100</v>
      </c>
      <c r="H74" s="24">
        <v>15800</v>
      </c>
      <c r="I74" s="24">
        <v>5870</v>
      </c>
      <c r="J74" s="29">
        <v>32.2</v>
      </c>
    </row>
    <row r="75" spans="1:10" ht="12">
      <c r="A75" s="19"/>
      <c r="B75" s="23"/>
      <c r="C75" s="23">
        <v>22</v>
      </c>
      <c r="D75" s="24">
        <v>744</v>
      </c>
      <c r="E75" s="24">
        <v>24400</v>
      </c>
      <c r="F75" s="24">
        <v>18000</v>
      </c>
      <c r="G75" s="24">
        <v>16800</v>
      </c>
      <c r="H75" s="24">
        <v>14800</v>
      </c>
      <c r="I75" s="24">
        <v>6360</v>
      </c>
      <c r="J75" s="29">
        <v>32.8</v>
      </c>
    </row>
    <row r="76" spans="1:10" ht="12">
      <c r="A76" s="19"/>
      <c r="B76" s="23"/>
      <c r="C76" s="23">
        <v>23</v>
      </c>
      <c r="D76" s="24">
        <v>708</v>
      </c>
      <c r="E76" s="24">
        <v>23500</v>
      </c>
      <c r="F76" s="24">
        <v>16900</v>
      </c>
      <c r="G76" s="24">
        <v>15400</v>
      </c>
      <c r="H76" s="24">
        <v>13900</v>
      </c>
      <c r="I76" s="24">
        <v>6600</v>
      </c>
      <c r="J76" s="29">
        <v>33.2</v>
      </c>
    </row>
    <row r="77" spans="1:10" ht="12">
      <c r="A77" s="19"/>
      <c r="B77" s="23"/>
      <c r="C77" s="23">
        <v>24</v>
      </c>
      <c r="D77" s="24">
        <v>661</v>
      </c>
      <c r="E77" s="24">
        <v>23200</v>
      </c>
      <c r="F77" s="24">
        <v>18700</v>
      </c>
      <c r="G77" s="24">
        <v>16600</v>
      </c>
      <c r="H77" s="24">
        <v>14300</v>
      </c>
      <c r="I77" s="24">
        <v>4530</v>
      </c>
      <c r="J77" s="29">
        <v>35.1</v>
      </c>
    </row>
    <row r="78" spans="1:10" ht="12">
      <c r="A78" s="19"/>
      <c r="B78" s="23"/>
      <c r="C78" s="23">
        <v>25</v>
      </c>
      <c r="D78" s="24">
        <v>635</v>
      </c>
      <c r="E78" s="24">
        <v>21600</v>
      </c>
      <c r="F78" s="24">
        <v>16500</v>
      </c>
      <c r="G78" s="24">
        <v>15100</v>
      </c>
      <c r="H78" s="24">
        <v>13200</v>
      </c>
      <c r="I78" s="24">
        <v>5160</v>
      </c>
      <c r="J78" s="29">
        <v>34</v>
      </c>
    </row>
    <row r="79" spans="1:10" ht="12">
      <c r="A79" s="19"/>
      <c r="B79" s="23"/>
      <c r="C79" s="23">
        <v>26</v>
      </c>
      <c r="D79" s="24">
        <v>602</v>
      </c>
      <c r="E79" s="24">
        <v>21000</v>
      </c>
      <c r="F79" s="24">
        <v>16100</v>
      </c>
      <c r="G79" s="24">
        <v>14700</v>
      </c>
      <c r="H79" s="24">
        <v>12900</v>
      </c>
      <c r="I79" s="24">
        <v>4900</v>
      </c>
      <c r="J79" s="29">
        <v>34.9</v>
      </c>
    </row>
    <row r="80" spans="1:10" ht="12">
      <c r="A80" s="19"/>
      <c r="B80" s="23"/>
      <c r="C80" s="23">
        <v>27</v>
      </c>
      <c r="D80" s="24">
        <v>578</v>
      </c>
      <c r="E80" s="24">
        <v>20400</v>
      </c>
      <c r="F80" s="24">
        <v>15600</v>
      </c>
      <c r="G80" s="24">
        <v>14300</v>
      </c>
      <c r="H80" s="24">
        <v>12600</v>
      </c>
      <c r="I80" s="24">
        <v>4820</v>
      </c>
      <c r="J80" s="29">
        <v>35.3</v>
      </c>
    </row>
    <row r="81" spans="1:10" ht="12">
      <c r="A81" s="19"/>
      <c r="B81" s="23"/>
      <c r="C81" s="23">
        <v>28</v>
      </c>
      <c r="D81" s="24">
        <v>570</v>
      </c>
      <c r="E81" s="24">
        <v>19800</v>
      </c>
      <c r="F81" s="24">
        <v>15000</v>
      </c>
      <c r="G81" s="24">
        <v>14300</v>
      </c>
      <c r="H81" s="24">
        <v>12500</v>
      </c>
      <c r="I81" s="24">
        <v>4790</v>
      </c>
      <c r="J81" s="29">
        <v>34.7</v>
      </c>
    </row>
    <row r="82" spans="1:10" ht="12">
      <c r="A82" s="19"/>
      <c r="B82" s="23"/>
      <c r="C82" s="23">
        <v>29</v>
      </c>
      <c r="D82" s="24">
        <v>549</v>
      </c>
      <c r="E82" s="24">
        <v>19200</v>
      </c>
      <c r="F82" s="24">
        <v>14500</v>
      </c>
      <c r="G82" s="24">
        <v>13500</v>
      </c>
      <c r="H82" s="24">
        <v>11700</v>
      </c>
      <c r="I82" s="24">
        <v>4660</v>
      </c>
      <c r="J82" s="29">
        <v>35</v>
      </c>
    </row>
    <row r="83" spans="1:10" ht="12">
      <c r="A83" s="18"/>
      <c r="B83" s="39"/>
      <c r="C83" s="23">
        <v>30</v>
      </c>
      <c r="D83" s="24">
        <v>529</v>
      </c>
      <c r="E83" s="24">
        <v>18900</v>
      </c>
      <c r="F83" s="40">
        <v>14300</v>
      </c>
      <c r="G83" s="24">
        <v>13200</v>
      </c>
      <c r="H83" s="24">
        <v>11500</v>
      </c>
      <c r="I83" s="24">
        <v>4520</v>
      </c>
      <c r="J83" s="25">
        <v>35.7</v>
      </c>
    </row>
    <row r="84" spans="1:10" ht="12">
      <c r="A84" s="18"/>
      <c r="B84" s="39"/>
      <c r="C84" s="23">
        <v>31</v>
      </c>
      <c r="D84" s="24">
        <v>501</v>
      </c>
      <c r="E84" s="24">
        <v>18500</v>
      </c>
      <c r="F84" s="40">
        <v>14000</v>
      </c>
      <c r="G84" s="24">
        <v>12900</v>
      </c>
      <c r="H84" s="24">
        <v>11300</v>
      </c>
      <c r="I84" s="24">
        <v>4580</v>
      </c>
      <c r="J84" s="25">
        <v>36.9</v>
      </c>
    </row>
    <row r="85" spans="1:10" ht="12">
      <c r="A85" s="18"/>
      <c r="B85" s="54"/>
      <c r="C85" s="53" t="s">
        <v>33</v>
      </c>
      <c r="D85" s="16">
        <v>472</v>
      </c>
      <c r="E85" s="16">
        <v>18500</v>
      </c>
      <c r="F85" s="16">
        <v>14000</v>
      </c>
      <c r="G85" s="16">
        <v>13100</v>
      </c>
      <c r="H85" s="16">
        <v>11200</v>
      </c>
      <c r="I85" s="16">
        <v>4500</v>
      </c>
      <c r="J85" s="7">
        <v>39.2</v>
      </c>
    </row>
    <row r="86" spans="1:10" ht="12">
      <c r="A86" s="18"/>
      <c r="B86" s="3"/>
      <c r="C86" s="72">
        <v>3</v>
      </c>
      <c r="D86" s="70">
        <v>459</v>
      </c>
      <c r="E86" s="16">
        <v>18200</v>
      </c>
      <c r="F86" s="16">
        <v>13900</v>
      </c>
      <c r="G86" s="16">
        <v>12900</v>
      </c>
      <c r="H86" s="16">
        <v>11100</v>
      </c>
      <c r="I86" s="16">
        <v>4290</v>
      </c>
      <c r="J86" s="7">
        <v>39.7</v>
      </c>
    </row>
    <row r="87" spans="1:10" ht="12">
      <c r="A87" s="18"/>
      <c r="B87" s="3"/>
      <c r="C87" s="4">
        <v>4</v>
      </c>
      <c r="D87" s="73">
        <v>430</v>
      </c>
      <c r="E87" s="80">
        <v>17800</v>
      </c>
      <c r="F87" s="4">
        <v>13700</v>
      </c>
      <c r="G87" s="73">
        <v>12600</v>
      </c>
      <c r="H87" s="80">
        <v>10900</v>
      </c>
      <c r="I87" s="80">
        <v>4050</v>
      </c>
      <c r="J87" s="22">
        <v>41.4</v>
      </c>
    </row>
    <row r="88" spans="1:10" s="78" customFormat="1" ht="12">
      <c r="A88" s="73"/>
      <c r="B88" s="74"/>
      <c r="C88" s="75">
        <v>5</v>
      </c>
      <c r="D88" s="76">
        <v>400</v>
      </c>
      <c r="E88" s="77">
        <v>17100</v>
      </c>
      <c r="F88" s="74">
        <v>13100</v>
      </c>
      <c r="G88" s="76">
        <v>12200</v>
      </c>
      <c r="H88" s="77">
        <v>10500</v>
      </c>
      <c r="I88" s="77">
        <v>3960</v>
      </c>
      <c r="J88" s="79">
        <v>42.8</v>
      </c>
    </row>
    <row r="89" ht="12">
      <c r="J89" s="46" t="s">
        <v>28</v>
      </c>
    </row>
  </sheetData>
  <sheetProtection/>
  <mergeCells count="10">
    <mergeCell ref="E3:J3"/>
    <mergeCell ref="B4:B7"/>
    <mergeCell ref="C4:C7"/>
    <mergeCell ref="I5:I7"/>
    <mergeCell ref="J4:J7"/>
    <mergeCell ref="E4:I4"/>
    <mergeCell ref="D4:D7"/>
    <mergeCell ref="E5:E7"/>
    <mergeCell ref="F5:F7"/>
    <mergeCell ref="G6:G7"/>
  </mergeCells>
  <dataValidations count="2">
    <dataValidation allowBlank="1" showInputMessage="1" showErrorMessage="1" imeMode="on" sqref="J4 F2:J2 D2:E7 H4:I7 G4:G6 F4:F7 D89:J65536 K1:IV65536 A1:B65536 D72:J86"/>
    <dataValidation allowBlank="1" showInputMessage="1" showErrorMessage="1" imeMode="off" sqref="C89:C65536 D8:J71 C2:C8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9"/>
  <sheetViews>
    <sheetView showGridLines="0" zoomScalePageLayoutView="0" workbookViewId="0" topLeftCell="A1">
      <pane xSplit="2" ySplit="6" topLeftCell="C7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K88" sqref="K88"/>
    </sheetView>
  </sheetViews>
  <sheetFormatPr defaultColWidth="9.00390625" defaultRowHeight="12.75"/>
  <cols>
    <col min="1" max="1" width="1.75390625" style="1" customWidth="1"/>
    <col min="2" max="2" width="6.75390625" style="1" customWidth="1"/>
    <col min="3" max="3" width="4.75390625" style="1" customWidth="1"/>
    <col min="4" max="13" width="12.75390625" style="1" customWidth="1"/>
    <col min="14" max="14" width="6.75390625" style="1" customWidth="1"/>
    <col min="15" max="15" width="4.75390625" style="1" customWidth="1"/>
    <col min="16" max="16" width="1.75390625" style="1" customWidth="1"/>
    <col min="17" max="16384" width="9.125" style="1" customWidth="1"/>
  </cols>
  <sheetData>
    <row r="1" spans="2:11" ht="14.25">
      <c r="B1" s="9" t="s">
        <v>27</v>
      </c>
      <c r="C1" s="9"/>
      <c r="D1" s="9"/>
      <c r="E1" s="9"/>
      <c r="F1" s="9"/>
      <c r="G1" s="9"/>
      <c r="H1" s="9"/>
      <c r="I1" s="9"/>
      <c r="J1" s="9"/>
      <c r="K1" s="9"/>
    </row>
    <row r="2" ht="14.25">
      <c r="B2" s="9"/>
    </row>
    <row r="3" spans="2:11" ht="14.25">
      <c r="B3" s="9" t="s">
        <v>11</v>
      </c>
      <c r="H3" s="81" t="s">
        <v>41</v>
      </c>
      <c r="I3" s="81"/>
      <c r="J3" s="81"/>
      <c r="K3" s="81"/>
    </row>
    <row r="4" spans="2:11" ht="12">
      <c r="B4" s="82" t="s">
        <v>9</v>
      </c>
      <c r="C4" s="82" t="s">
        <v>10</v>
      </c>
      <c r="D4" s="84" t="s">
        <v>30</v>
      </c>
      <c r="E4" s="12"/>
      <c r="F4" s="87" t="s">
        <v>23</v>
      </c>
      <c r="G4" s="88"/>
      <c r="H4" s="88"/>
      <c r="I4" s="88"/>
      <c r="J4" s="89"/>
      <c r="K4" s="83" t="s">
        <v>31</v>
      </c>
    </row>
    <row r="5" spans="2:11" s="2" customFormat="1" ht="12">
      <c r="B5" s="82"/>
      <c r="C5" s="82"/>
      <c r="D5" s="82"/>
      <c r="E5" s="90" t="s">
        <v>12</v>
      </c>
      <c r="F5" s="82" t="s">
        <v>15</v>
      </c>
      <c r="G5" s="82" t="s">
        <v>13</v>
      </c>
      <c r="H5" s="82" t="s">
        <v>21</v>
      </c>
      <c r="I5" s="82"/>
      <c r="J5" s="85" t="s">
        <v>36</v>
      </c>
      <c r="K5" s="83"/>
    </row>
    <row r="6" spans="2:11" s="2" customFormat="1" ht="12">
      <c r="B6" s="82"/>
      <c r="C6" s="82"/>
      <c r="D6" s="82"/>
      <c r="E6" s="91"/>
      <c r="F6" s="82"/>
      <c r="G6" s="82"/>
      <c r="H6" s="6" t="s">
        <v>7</v>
      </c>
      <c r="I6" s="6" t="s">
        <v>4</v>
      </c>
      <c r="J6" s="86"/>
      <c r="K6" s="83"/>
    </row>
    <row r="7" spans="2:11" ht="12">
      <c r="B7" s="3" t="s">
        <v>1</v>
      </c>
      <c r="C7" s="53" t="s">
        <v>38</v>
      </c>
      <c r="D7" s="16">
        <v>142800</v>
      </c>
      <c r="E7" s="16">
        <v>10200</v>
      </c>
      <c r="F7" s="16">
        <v>2851000</v>
      </c>
      <c r="G7" s="16">
        <v>1780000</v>
      </c>
      <c r="H7" s="16">
        <v>411800</v>
      </c>
      <c r="I7" s="16">
        <v>706800</v>
      </c>
      <c r="J7" s="16">
        <v>1072000</v>
      </c>
      <c r="K7" s="14">
        <v>20</v>
      </c>
    </row>
    <row r="8" spans="2:11" ht="12">
      <c r="B8" s="3"/>
      <c r="C8" s="3">
        <v>10</v>
      </c>
      <c r="D8" s="16">
        <v>133400</v>
      </c>
      <c r="E8" s="16">
        <v>10000</v>
      </c>
      <c r="F8" s="16">
        <v>2848000</v>
      </c>
      <c r="G8" s="16">
        <v>1740000</v>
      </c>
      <c r="H8" s="16">
        <v>408200</v>
      </c>
      <c r="I8" s="16">
        <v>693500</v>
      </c>
      <c r="J8" s="16">
        <v>1108000</v>
      </c>
      <c r="K8" s="14">
        <v>21.3</v>
      </c>
    </row>
    <row r="9" spans="2:11" ht="12">
      <c r="B9" s="3"/>
      <c r="C9" s="3">
        <v>11</v>
      </c>
      <c r="D9" s="16">
        <v>124600</v>
      </c>
      <c r="E9" s="16">
        <v>9620</v>
      </c>
      <c r="F9" s="16">
        <v>2842000</v>
      </c>
      <c r="G9" s="16">
        <v>1711000</v>
      </c>
      <c r="H9" s="16">
        <v>401400</v>
      </c>
      <c r="I9" s="16">
        <v>682500</v>
      </c>
      <c r="J9" s="16">
        <v>1131000</v>
      </c>
      <c r="K9" s="14">
        <v>22.8</v>
      </c>
    </row>
    <row r="10" spans="2:11" ht="12">
      <c r="B10" s="3"/>
      <c r="C10" s="3">
        <v>12</v>
      </c>
      <c r="D10" s="16">
        <v>116500</v>
      </c>
      <c r="E10" s="16">
        <v>9060</v>
      </c>
      <c r="F10" s="16">
        <v>2823000</v>
      </c>
      <c r="G10" s="16">
        <v>1700000</v>
      </c>
      <c r="H10" s="16">
        <v>433500</v>
      </c>
      <c r="I10" s="16">
        <v>635500</v>
      </c>
      <c r="J10" s="16">
        <v>1124000</v>
      </c>
      <c r="K10" s="14">
        <v>24.2</v>
      </c>
    </row>
    <row r="11" spans="2:11" ht="12">
      <c r="B11" s="3"/>
      <c r="C11" s="3">
        <v>13</v>
      </c>
      <c r="D11" s="16">
        <v>110100</v>
      </c>
      <c r="E11" s="16">
        <v>9170</v>
      </c>
      <c r="F11" s="16">
        <v>2806000</v>
      </c>
      <c r="G11" s="16">
        <v>1679000</v>
      </c>
      <c r="H11" s="16">
        <v>407000</v>
      </c>
      <c r="I11" s="16">
        <v>659400</v>
      </c>
      <c r="J11" s="16">
        <v>1126000</v>
      </c>
      <c r="K11" s="14">
        <v>25.5</v>
      </c>
    </row>
    <row r="12" spans="2:11" ht="12">
      <c r="B12" s="3"/>
      <c r="C12" s="3">
        <v>14</v>
      </c>
      <c r="D12" s="16">
        <v>104200</v>
      </c>
      <c r="E12" s="16">
        <v>8790</v>
      </c>
      <c r="F12" s="16">
        <v>2838000</v>
      </c>
      <c r="G12" s="16">
        <v>1711000</v>
      </c>
      <c r="H12" s="16">
        <v>407000</v>
      </c>
      <c r="I12" s="16">
        <v>671500</v>
      </c>
      <c r="J12" s="16">
        <v>1127000</v>
      </c>
      <c r="K12" s="14">
        <v>27.2</v>
      </c>
    </row>
    <row r="13" spans="2:11" ht="12">
      <c r="B13" s="23"/>
      <c r="C13" s="23">
        <v>15</v>
      </c>
      <c r="D13" s="24">
        <v>98100</v>
      </c>
      <c r="E13" s="24">
        <v>8030</v>
      </c>
      <c r="F13" s="24">
        <v>2804000</v>
      </c>
      <c r="G13" s="24">
        <v>1705000</v>
      </c>
      <c r="H13" s="24">
        <v>412800</v>
      </c>
      <c r="I13" s="24">
        <v>656000</v>
      </c>
      <c r="J13" s="24">
        <v>1100000</v>
      </c>
      <c r="K13" s="30">
        <v>28.6</v>
      </c>
    </row>
    <row r="14" spans="2:11" ht="12">
      <c r="B14" s="23"/>
      <c r="C14" s="23">
        <v>16</v>
      </c>
      <c r="D14" s="24">
        <v>93900</v>
      </c>
      <c r="E14" s="24">
        <v>8220</v>
      </c>
      <c r="F14" s="24">
        <v>2788000</v>
      </c>
      <c r="G14" s="24">
        <v>1708000</v>
      </c>
      <c r="H14" s="24">
        <v>430100</v>
      </c>
      <c r="I14" s="24">
        <v>642100</v>
      </c>
      <c r="J14" s="24">
        <v>1079000</v>
      </c>
      <c r="K14" s="30">
        <v>29.7</v>
      </c>
    </row>
    <row r="15" spans="2:11" ht="12">
      <c r="B15" s="23"/>
      <c r="C15" s="23">
        <v>17</v>
      </c>
      <c r="D15" s="24">
        <v>89600</v>
      </c>
      <c r="E15" s="24">
        <v>8080</v>
      </c>
      <c r="F15" s="24">
        <v>2747000</v>
      </c>
      <c r="G15" s="24">
        <v>1697000</v>
      </c>
      <c r="H15" s="24">
        <v>432600</v>
      </c>
      <c r="I15" s="24">
        <v>645800</v>
      </c>
      <c r="J15" s="24">
        <v>1049000</v>
      </c>
      <c r="K15" s="30">
        <v>30.7</v>
      </c>
    </row>
    <row r="16" spans="2:11" ht="12">
      <c r="B16" s="23"/>
      <c r="C16" s="23">
        <v>18</v>
      </c>
      <c r="D16" s="24">
        <v>85600</v>
      </c>
      <c r="E16" s="24">
        <v>7980</v>
      </c>
      <c r="F16" s="24">
        <v>2755000</v>
      </c>
      <c r="G16" s="24">
        <v>1703000</v>
      </c>
      <c r="H16" s="24">
        <f>205800+225500</f>
        <v>431300</v>
      </c>
      <c r="I16" s="24">
        <v>658700</v>
      </c>
      <c r="J16" s="24">
        <v>1052000</v>
      </c>
      <c r="K16" s="30">
        <v>32.2</v>
      </c>
    </row>
    <row r="17" spans="2:11" ht="12">
      <c r="B17" s="23"/>
      <c r="C17" s="23">
        <v>19</v>
      </c>
      <c r="D17" s="24">
        <v>82300</v>
      </c>
      <c r="E17" s="24">
        <v>7720</v>
      </c>
      <c r="F17" s="24">
        <v>2806000</v>
      </c>
      <c r="G17" s="24">
        <v>1742000</v>
      </c>
      <c r="H17" s="24">
        <f>214600+230000</f>
        <v>444600</v>
      </c>
      <c r="I17" s="24">
        <v>668400</v>
      </c>
      <c r="J17" s="24">
        <v>1064000</v>
      </c>
      <c r="K17" s="30">
        <v>34.1</v>
      </c>
    </row>
    <row r="18" spans="2:11" ht="12">
      <c r="B18" s="23"/>
      <c r="C18" s="23">
        <v>20</v>
      </c>
      <c r="D18" s="24">
        <v>80400</v>
      </c>
      <c r="E18" s="24">
        <v>7470</v>
      </c>
      <c r="F18" s="24">
        <v>2890000</v>
      </c>
      <c r="G18" s="24">
        <v>1823000</v>
      </c>
      <c r="H18" s="24">
        <v>467700</v>
      </c>
      <c r="I18" s="24">
        <v>701300</v>
      </c>
      <c r="J18" s="24">
        <v>1067000</v>
      </c>
      <c r="K18" s="30">
        <v>35.9</v>
      </c>
    </row>
    <row r="19" spans="2:11" ht="12">
      <c r="B19" s="23"/>
      <c r="C19" s="23">
        <v>21</v>
      </c>
      <c r="D19" s="24">
        <v>77300</v>
      </c>
      <c r="E19" s="24">
        <v>7630</v>
      </c>
      <c r="F19" s="24">
        <v>2923000</v>
      </c>
      <c r="G19" s="24">
        <v>1889000</v>
      </c>
      <c r="H19" s="24">
        <v>495800</v>
      </c>
      <c r="I19" s="24">
        <v>719200</v>
      </c>
      <c r="J19" s="24">
        <v>1033000</v>
      </c>
      <c r="K19" s="30">
        <v>37.8</v>
      </c>
    </row>
    <row r="20" spans="2:11" ht="12">
      <c r="B20" s="23"/>
      <c r="C20" s="23">
        <v>22</v>
      </c>
      <c r="D20" s="24">
        <v>74400</v>
      </c>
      <c r="E20" s="24">
        <v>7170</v>
      </c>
      <c r="F20" s="24">
        <v>2892000</v>
      </c>
      <c r="G20" s="24">
        <v>1924000</v>
      </c>
      <c r="H20" s="24">
        <v>507200</v>
      </c>
      <c r="I20" s="24">
        <v>726800</v>
      </c>
      <c r="J20" s="24">
        <v>968300</v>
      </c>
      <c r="K20" s="30">
        <v>38.9</v>
      </c>
    </row>
    <row r="21" spans="2:11" ht="12">
      <c r="B21" s="23"/>
      <c r="C21" s="23">
        <v>23</v>
      </c>
      <c r="D21" s="24">
        <v>69600</v>
      </c>
      <c r="E21" s="24">
        <v>6730</v>
      </c>
      <c r="F21" s="24">
        <v>2763000</v>
      </c>
      <c r="G21" s="24">
        <v>1868000</v>
      </c>
      <c r="H21" s="24">
        <v>491100</v>
      </c>
      <c r="I21" s="24">
        <v>713900</v>
      </c>
      <c r="J21" s="24">
        <v>894800</v>
      </c>
      <c r="K21" s="30">
        <v>39.7</v>
      </c>
    </row>
    <row r="22" spans="2:11" ht="12">
      <c r="B22" s="23"/>
      <c r="C22" s="23">
        <v>24</v>
      </c>
      <c r="D22" s="24">
        <v>65200</v>
      </c>
      <c r="E22" s="24">
        <v>6360</v>
      </c>
      <c r="F22" s="24">
        <v>2723000</v>
      </c>
      <c r="G22" s="24">
        <v>1831000</v>
      </c>
      <c r="H22" s="24">
        <v>475700</v>
      </c>
      <c r="I22" s="24">
        <v>705300</v>
      </c>
      <c r="J22" s="24">
        <v>891700</v>
      </c>
      <c r="K22" s="30">
        <v>41.8</v>
      </c>
    </row>
    <row r="23" spans="2:11" ht="12">
      <c r="B23" s="23"/>
      <c r="C23" s="23">
        <v>25</v>
      </c>
      <c r="D23" s="24">
        <v>61300</v>
      </c>
      <c r="E23" s="24">
        <v>6100</v>
      </c>
      <c r="F23" s="24">
        <v>2642000</v>
      </c>
      <c r="G23" s="24">
        <v>1769000</v>
      </c>
      <c r="H23" s="24">
        <v>458300</v>
      </c>
      <c r="I23" s="24">
        <v>682700</v>
      </c>
      <c r="J23" s="24">
        <v>873400</v>
      </c>
      <c r="K23" s="30">
        <v>43.1</v>
      </c>
    </row>
    <row r="24" spans="2:11" ht="12">
      <c r="B24" s="23"/>
      <c r="C24" s="23">
        <v>26</v>
      </c>
      <c r="D24" s="24">
        <v>57500</v>
      </c>
      <c r="E24" s="24">
        <v>5950</v>
      </c>
      <c r="F24" s="24">
        <v>2567000</v>
      </c>
      <c r="G24" s="24">
        <v>1716000</v>
      </c>
      <c r="H24" s="24">
        <v>443200</v>
      </c>
      <c r="I24" s="24">
        <v>660800</v>
      </c>
      <c r="J24" s="24">
        <v>851400</v>
      </c>
      <c r="K24" s="30">
        <v>44.6</v>
      </c>
    </row>
    <row r="25" spans="2:11" ht="12">
      <c r="B25" s="23"/>
      <c r="C25" s="23">
        <v>27</v>
      </c>
      <c r="D25" s="24">
        <v>54400</v>
      </c>
      <c r="E25" s="24">
        <v>5480</v>
      </c>
      <c r="F25" s="24">
        <v>2489000</v>
      </c>
      <c r="G25" s="24">
        <v>1661000</v>
      </c>
      <c r="H25" s="24">
        <v>435400</v>
      </c>
      <c r="I25" s="24">
        <v>633600</v>
      </c>
      <c r="J25" s="24">
        <v>827700</v>
      </c>
      <c r="K25" s="30">
        <v>45.8</v>
      </c>
    </row>
    <row r="26" spans="2:11" ht="12">
      <c r="B26" s="23"/>
      <c r="C26" s="23">
        <v>28</v>
      </c>
      <c r="D26" s="24">
        <v>51900</v>
      </c>
      <c r="E26" s="24">
        <v>5170</v>
      </c>
      <c r="F26" s="24">
        <v>2479000</v>
      </c>
      <c r="G26" s="24">
        <v>1642000</v>
      </c>
      <c r="H26" s="24">
        <v>431500</v>
      </c>
      <c r="I26" s="24">
        <v>622500</v>
      </c>
      <c r="J26" s="24">
        <v>837100</v>
      </c>
      <c r="K26" s="30">
        <v>47.8</v>
      </c>
    </row>
    <row r="27" spans="2:11" ht="12">
      <c r="B27" s="23"/>
      <c r="C27" s="23">
        <v>29</v>
      </c>
      <c r="D27" s="24">
        <v>50100</v>
      </c>
      <c r="E27" s="24">
        <v>5130</v>
      </c>
      <c r="F27" s="24">
        <v>2499000</v>
      </c>
      <c r="G27" s="24">
        <v>1664000</v>
      </c>
      <c r="H27" s="24">
        <v>430000</v>
      </c>
      <c r="I27" s="24">
        <v>640100</v>
      </c>
      <c r="J27" s="24">
        <v>834700</v>
      </c>
      <c r="K27" s="30">
        <v>49.9</v>
      </c>
    </row>
    <row r="28" spans="2:11" ht="12">
      <c r="B28" s="23"/>
      <c r="C28" s="23">
        <v>30</v>
      </c>
      <c r="D28" s="24">
        <v>48300</v>
      </c>
      <c r="E28" s="24">
        <v>4850</v>
      </c>
      <c r="F28" s="24">
        <v>2514000</v>
      </c>
      <c r="G28" s="24">
        <v>1701000</v>
      </c>
      <c r="H28" s="24">
        <v>440400</v>
      </c>
      <c r="I28" s="24">
        <v>651000</v>
      </c>
      <c r="J28" s="24">
        <v>813000</v>
      </c>
      <c r="K28" s="30">
        <v>52</v>
      </c>
    </row>
    <row r="29" spans="2:11" ht="12">
      <c r="B29" s="23"/>
      <c r="C29" s="23">
        <v>31</v>
      </c>
      <c r="D29" s="24">
        <v>46300</v>
      </c>
      <c r="E29" s="24">
        <v>4670</v>
      </c>
      <c r="F29" s="24">
        <v>2503000</v>
      </c>
      <c r="G29" s="24">
        <v>1734000</v>
      </c>
      <c r="H29" s="24">
        <v>459100</v>
      </c>
      <c r="I29" s="24">
        <v>655000</v>
      </c>
      <c r="J29" s="24">
        <v>768600</v>
      </c>
      <c r="K29" s="30">
        <v>54.1</v>
      </c>
    </row>
    <row r="30" spans="2:11" ht="12">
      <c r="B30" s="23"/>
      <c r="C30" s="52" t="s">
        <v>35</v>
      </c>
      <c r="D30" s="24">
        <v>43900</v>
      </c>
      <c r="E30" s="24">
        <v>4560</v>
      </c>
      <c r="F30" s="24">
        <v>2555000</v>
      </c>
      <c r="G30" s="24">
        <v>1792000</v>
      </c>
      <c r="H30" s="24">
        <v>483100</v>
      </c>
      <c r="I30" s="24">
        <v>654600</v>
      </c>
      <c r="J30" s="24">
        <v>763400</v>
      </c>
      <c r="K30" s="30">
        <v>58.2</v>
      </c>
    </row>
    <row r="31" spans="2:11" ht="12">
      <c r="B31" s="23"/>
      <c r="C31" s="52">
        <v>3</v>
      </c>
      <c r="D31" s="24">
        <v>42100</v>
      </c>
      <c r="E31" s="24">
        <v>4380</v>
      </c>
      <c r="F31" s="24">
        <v>2604000</v>
      </c>
      <c r="G31" s="24">
        <v>1829000</v>
      </c>
      <c r="H31" s="24">
        <v>499500</v>
      </c>
      <c r="I31" s="24">
        <v>662200</v>
      </c>
      <c r="J31" s="24">
        <v>775200</v>
      </c>
      <c r="K31" s="30">
        <v>61.9</v>
      </c>
    </row>
    <row r="32" spans="2:11" ht="12">
      <c r="B32" s="23"/>
      <c r="C32" s="52">
        <v>4</v>
      </c>
      <c r="D32" s="24">
        <v>40400</v>
      </c>
      <c r="E32" s="24">
        <v>4270</v>
      </c>
      <c r="F32" s="24">
        <v>2614000</v>
      </c>
      <c r="G32" s="24">
        <v>1812000</v>
      </c>
      <c r="H32" s="24">
        <v>476900</v>
      </c>
      <c r="I32" s="24">
        <v>681400</v>
      </c>
      <c r="J32" s="24">
        <v>802200</v>
      </c>
      <c r="K32" s="30">
        <v>64.7</v>
      </c>
    </row>
    <row r="33" spans="2:11" ht="12">
      <c r="B33" s="26"/>
      <c r="C33" s="47">
        <v>5</v>
      </c>
      <c r="D33" s="27">
        <v>38600</v>
      </c>
      <c r="E33" s="27">
        <v>4170</v>
      </c>
      <c r="F33" s="27">
        <v>2687000</v>
      </c>
      <c r="G33" s="27">
        <v>1882000</v>
      </c>
      <c r="H33" s="27">
        <v>505300</v>
      </c>
      <c r="I33" s="27">
        <v>690100</v>
      </c>
      <c r="J33" s="27">
        <v>804400</v>
      </c>
      <c r="K33" s="31">
        <v>69.6</v>
      </c>
    </row>
    <row r="34" spans="2:11" ht="12">
      <c r="B34" s="23" t="s">
        <v>2</v>
      </c>
      <c r="C34" s="52" t="s">
        <v>38</v>
      </c>
      <c r="D34" s="24">
        <v>43900</v>
      </c>
      <c r="E34" s="24">
        <v>2010</v>
      </c>
      <c r="F34" s="24">
        <v>478100</v>
      </c>
      <c r="G34" s="24">
        <v>354500</v>
      </c>
      <c r="H34" s="24">
        <v>81400</v>
      </c>
      <c r="I34" s="24">
        <v>152200</v>
      </c>
      <c r="J34" s="24">
        <v>123600</v>
      </c>
      <c r="K34" s="30">
        <v>10.9</v>
      </c>
    </row>
    <row r="35" spans="2:11" ht="12">
      <c r="B35" s="23"/>
      <c r="C35" s="23">
        <v>10</v>
      </c>
      <c r="D35" s="24">
        <v>40600</v>
      </c>
      <c r="E35" s="24">
        <v>1890</v>
      </c>
      <c r="F35" s="24">
        <v>464100</v>
      </c>
      <c r="G35" s="24">
        <v>340200</v>
      </c>
      <c r="H35" s="24">
        <v>79300</v>
      </c>
      <c r="I35" s="24">
        <v>145700</v>
      </c>
      <c r="J35" s="24">
        <v>123900</v>
      </c>
      <c r="K35" s="30">
        <v>11.4</v>
      </c>
    </row>
    <row r="36" spans="2:11" ht="12">
      <c r="B36" s="23"/>
      <c r="C36" s="23">
        <v>11</v>
      </c>
      <c r="D36" s="24">
        <v>37300</v>
      </c>
      <c r="E36" s="24">
        <v>1560</v>
      </c>
      <c r="F36" s="24">
        <v>455500</v>
      </c>
      <c r="G36" s="24">
        <v>327400</v>
      </c>
      <c r="H36" s="24">
        <v>74500</v>
      </c>
      <c r="I36" s="24">
        <v>141600</v>
      </c>
      <c r="J36" s="24">
        <v>128000</v>
      </c>
      <c r="K36" s="30">
        <v>12.2</v>
      </c>
    </row>
    <row r="37" spans="2:11" ht="12">
      <c r="B37" s="23"/>
      <c r="C37" s="23">
        <v>12</v>
      </c>
      <c r="D37" s="24">
        <v>34100</v>
      </c>
      <c r="E37" s="24">
        <v>1390</v>
      </c>
      <c r="F37" s="24">
        <v>441300</v>
      </c>
      <c r="G37" s="24">
        <v>313500</v>
      </c>
      <c r="H37" s="24">
        <v>79700</v>
      </c>
      <c r="I37" s="24">
        <v>127400</v>
      </c>
      <c r="J37" s="24">
        <v>127800</v>
      </c>
      <c r="K37" s="30">
        <v>12.9</v>
      </c>
    </row>
    <row r="38" spans="2:11" ht="12">
      <c r="B38" s="23"/>
      <c r="C38" s="23">
        <v>13</v>
      </c>
      <c r="D38" s="24">
        <v>32000</v>
      </c>
      <c r="E38" s="24">
        <v>1440</v>
      </c>
      <c r="F38" s="24">
        <v>425900</v>
      </c>
      <c r="G38" s="24">
        <v>302100</v>
      </c>
      <c r="H38" s="24">
        <v>75400</v>
      </c>
      <c r="I38" s="24">
        <v>128200</v>
      </c>
      <c r="J38" s="24">
        <v>123800</v>
      </c>
      <c r="K38" s="30">
        <v>13.3</v>
      </c>
    </row>
    <row r="39" spans="2:11" ht="12">
      <c r="B39" s="23"/>
      <c r="C39" s="23">
        <v>14</v>
      </c>
      <c r="D39" s="24">
        <v>30300</v>
      </c>
      <c r="E39" s="24">
        <v>1530</v>
      </c>
      <c r="F39" s="24">
        <v>430900</v>
      </c>
      <c r="G39" s="24">
        <v>307900</v>
      </c>
      <c r="H39" s="24">
        <v>75200</v>
      </c>
      <c r="I39" s="24">
        <v>130800</v>
      </c>
      <c r="J39" s="24">
        <v>123000</v>
      </c>
      <c r="K39" s="30">
        <v>14.2</v>
      </c>
    </row>
    <row r="40" spans="2:11" ht="12">
      <c r="B40" s="23"/>
      <c r="C40" s="23">
        <v>15</v>
      </c>
      <c r="D40" s="24">
        <v>28300</v>
      </c>
      <c r="E40" s="24">
        <v>1320</v>
      </c>
      <c r="F40" s="24">
        <v>419100</v>
      </c>
      <c r="G40" s="24">
        <v>299100</v>
      </c>
      <c r="H40" s="24">
        <v>74300</v>
      </c>
      <c r="I40" s="24">
        <v>120800</v>
      </c>
      <c r="J40" s="24">
        <v>120100</v>
      </c>
      <c r="K40" s="30">
        <v>14.8</v>
      </c>
    </row>
    <row r="41" spans="2:11" ht="12">
      <c r="B41" s="23"/>
      <c r="C41" s="23">
        <v>16</v>
      </c>
      <c r="D41" s="24">
        <v>27000</v>
      </c>
      <c r="E41" s="24">
        <v>1429</v>
      </c>
      <c r="F41" s="24">
        <v>409900</v>
      </c>
      <c r="G41" s="24">
        <v>295300</v>
      </c>
      <c r="H41" s="24">
        <v>78200</v>
      </c>
      <c r="I41" s="24">
        <v>115000</v>
      </c>
      <c r="J41" s="24">
        <v>114600</v>
      </c>
      <c r="K41" s="30">
        <v>15.2</v>
      </c>
    </row>
    <row r="42" spans="2:11" ht="12">
      <c r="B42" s="23"/>
      <c r="C42" s="23">
        <v>17</v>
      </c>
      <c r="D42" s="24">
        <v>25500</v>
      </c>
      <c r="E42" s="24">
        <v>1360</v>
      </c>
      <c r="F42" s="24">
        <v>397300</v>
      </c>
      <c r="G42" s="24">
        <v>286500</v>
      </c>
      <c r="H42" s="24">
        <v>76300</v>
      </c>
      <c r="I42" s="24">
        <v>112600</v>
      </c>
      <c r="J42" s="24">
        <v>110800</v>
      </c>
      <c r="K42" s="30">
        <v>15.6</v>
      </c>
    </row>
    <row r="43" spans="2:11" ht="12">
      <c r="B43" s="23"/>
      <c r="C43" s="23">
        <v>18</v>
      </c>
      <c r="D43" s="24">
        <f>1340+8780+6340+1580+1090+4920</f>
        <v>24050</v>
      </c>
      <c r="E43" s="24">
        <f>249+271+410+101+100+254</f>
        <v>1385</v>
      </c>
      <c r="F43" s="24">
        <f>57900+103200+95300+21600+36200+79200</f>
        <v>393400</v>
      </c>
      <c r="G43" s="24">
        <f>25400+84800+76100+18300+31300+49100</f>
        <v>285000</v>
      </c>
      <c r="H43" s="24">
        <f>3560+11900+9790+2360+2950+5200+2630+10700+8300+2050+10500+5770</f>
        <v>75710</v>
      </c>
      <c r="I43" s="24">
        <f>17400+59900+48000+11400+23300+31400-75710</f>
        <v>115690</v>
      </c>
      <c r="J43" s="24">
        <f>32600+18400+19300+3340+4870+30100</f>
        <v>108610</v>
      </c>
      <c r="K43" s="30">
        <v>16.4</v>
      </c>
    </row>
    <row r="44" spans="2:11" ht="12">
      <c r="B44" s="23"/>
      <c r="C44" s="23">
        <v>19</v>
      </c>
      <c r="D44" s="24">
        <f>1330+8330+6150+1550+1090+4830</f>
        <v>23280</v>
      </c>
      <c r="E44" s="24">
        <f>224+220+408+97+96+247</f>
        <v>1292</v>
      </c>
      <c r="F44" s="24">
        <f>60100+107800+96500+21500+38400+83600</f>
        <v>407900</v>
      </c>
      <c r="G44" s="32">
        <f>26000+89800+77200+18200+32900+50800</f>
        <v>294900</v>
      </c>
      <c r="H44" s="24">
        <f>3400+11900+9290+2370+3370+5220+3130+10800+8400+1840+11200+6040</f>
        <v>76960</v>
      </c>
      <c r="I44" s="24">
        <f>18000+62700+47900+11400+24400+33200-76960</f>
        <v>120640</v>
      </c>
      <c r="J44" s="24">
        <f>34000+18000+19300+3300+5510+32800</f>
        <v>112910</v>
      </c>
      <c r="K44" s="30">
        <v>17.5</v>
      </c>
    </row>
    <row r="45" spans="2:11" ht="12">
      <c r="B45" s="23"/>
      <c r="C45" s="23">
        <v>20</v>
      </c>
      <c r="D45" s="24">
        <v>22600</v>
      </c>
      <c r="E45" s="24">
        <v>1410</v>
      </c>
      <c r="F45" s="24">
        <v>414700</v>
      </c>
      <c r="G45" s="32">
        <v>303900</v>
      </c>
      <c r="H45" s="24">
        <v>80500</v>
      </c>
      <c r="I45" s="24">
        <v>122500</v>
      </c>
      <c r="J45" s="24">
        <v>110800</v>
      </c>
      <c r="K45" s="30">
        <v>18.3</v>
      </c>
    </row>
    <row r="46" spans="2:11" ht="12">
      <c r="B46" s="23"/>
      <c r="C46" s="23">
        <v>21</v>
      </c>
      <c r="D46" s="24">
        <v>21800</v>
      </c>
      <c r="E46" s="24">
        <v>1410</v>
      </c>
      <c r="F46" s="24">
        <v>417200</v>
      </c>
      <c r="G46" s="32">
        <v>309300</v>
      </c>
      <c r="H46" s="24">
        <v>80400</v>
      </c>
      <c r="I46" s="24">
        <v>124000</v>
      </c>
      <c r="J46" s="24">
        <v>107900</v>
      </c>
      <c r="K46" s="30">
        <v>19.1</v>
      </c>
    </row>
    <row r="47" spans="2:11" ht="12">
      <c r="B47" s="23"/>
      <c r="C47" s="23">
        <v>22</v>
      </c>
      <c r="D47" s="24">
        <v>21200</v>
      </c>
      <c r="E47" s="24">
        <v>1220</v>
      </c>
      <c r="F47" s="24">
        <v>412500</v>
      </c>
      <c r="G47" s="32">
        <v>314400</v>
      </c>
      <c r="H47" s="24">
        <v>84000</v>
      </c>
      <c r="I47" s="24">
        <v>123900</v>
      </c>
      <c r="J47" s="24">
        <v>98200</v>
      </c>
      <c r="K47" s="30">
        <v>19.5</v>
      </c>
    </row>
    <row r="48" spans="2:11" ht="12">
      <c r="B48" s="23"/>
      <c r="C48" s="23">
        <v>23</v>
      </c>
      <c r="D48" s="24">
        <v>19600</v>
      </c>
      <c r="E48" s="24">
        <v>1140</v>
      </c>
      <c r="F48" s="24">
        <v>394000</v>
      </c>
      <c r="G48" s="32">
        <v>305300</v>
      </c>
      <c r="H48" s="24">
        <v>82800</v>
      </c>
      <c r="I48" s="24">
        <v>122000</v>
      </c>
      <c r="J48" s="24">
        <v>88700</v>
      </c>
      <c r="K48" s="30">
        <v>20.1</v>
      </c>
    </row>
    <row r="49" spans="2:11" ht="12">
      <c r="B49" s="23"/>
      <c r="C49" s="23">
        <v>24</v>
      </c>
      <c r="D49" s="24">
        <v>17700</v>
      </c>
      <c r="E49" s="24">
        <v>1050</v>
      </c>
      <c r="F49" s="24">
        <v>373400</v>
      </c>
      <c r="G49" s="32">
        <v>291200</v>
      </c>
      <c r="H49" s="24">
        <v>75800</v>
      </c>
      <c r="I49" s="24">
        <v>122000</v>
      </c>
      <c r="J49" s="24">
        <v>82200</v>
      </c>
      <c r="K49" s="30">
        <v>21.1</v>
      </c>
    </row>
    <row r="50" spans="2:11" ht="12">
      <c r="B50" s="23"/>
      <c r="C50" s="23">
        <v>25</v>
      </c>
      <c r="D50" s="24">
        <v>16600</v>
      </c>
      <c r="E50" s="24">
        <v>1050</v>
      </c>
      <c r="F50" s="24">
        <v>359200</v>
      </c>
      <c r="G50" s="32">
        <v>277900</v>
      </c>
      <c r="H50" s="24">
        <v>73700</v>
      </c>
      <c r="I50" s="24">
        <v>117900</v>
      </c>
      <c r="J50" s="24">
        <v>81300</v>
      </c>
      <c r="K50" s="30">
        <v>21.6</v>
      </c>
    </row>
    <row r="51" spans="2:11" ht="12">
      <c r="B51" s="23"/>
      <c r="C51" s="23">
        <v>26</v>
      </c>
      <c r="D51" s="24">
        <v>15400</v>
      </c>
      <c r="E51" s="24">
        <v>983</v>
      </c>
      <c r="F51" s="24">
        <v>346800</v>
      </c>
      <c r="G51" s="32">
        <v>268100</v>
      </c>
      <c r="H51" s="24">
        <v>73800</v>
      </c>
      <c r="I51" s="24">
        <v>109200</v>
      </c>
      <c r="J51" s="24">
        <v>78700</v>
      </c>
      <c r="K51" s="30">
        <v>22.5</v>
      </c>
    </row>
    <row r="52" spans="2:11" ht="12">
      <c r="B52" s="23"/>
      <c r="C52" s="23">
        <v>27</v>
      </c>
      <c r="D52" s="24">
        <v>14500</v>
      </c>
      <c r="E52" s="24">
        <v>979</v>
      </c>
      <c r="F52" s="24">
        <v>333500</v>
      </c>
      <c r="G52" s="32">
        <v>259100</v>
      </c>
      <c r="H52" s="24">
        <v>72600</v>
      </c>
      <c r="I52" s="24">
        <v>104300</v>
      </c>
      <c r="J52" s="24">
        <v>74400</v>
      </c>
      <c r="K52" s="30">
        <v>23</v>
      </c>
    </row>
    <row r="53" spans="2:11" ht="12">
      <c r="B53" s="23"/>
      <c r="C53" s="23">
        <v>28</v>
      </c>
      <c r="D53" s="24">
        <v>13700</v>
      </c>
      <c r="E53" s="24">
        <v>711</v>
      </c>
      <c r="F53" s="24">
        <v>334300</v>
      </c>
      <c r="G53" s="24">
        <v>255500</v>
      </c>
      <c r="H53" s="24">
        <v>69600</v>
      </c>
      <c r="I53" s="24">
        <v>103000</v>
      </c>
      <c r="J53" s="24">
        <v>78800</v>
      </c>
      <c r="K53" s="30">
        <v>24.4</v>
      </c>
    </row>
    <row r="54" spans="2:11" ht="12">
      <c r="B54" s="23"/>
      <c r="C54" s="23">
        <v>29</v>
      </c>
      <c r="D54" s="24">
        <v>13100</v>
      </c>
      <c r="E54" s="24">
        <v>698</v>
      </c>
      <c r="F54" s="24">
        <v>336700</v>
      </c>
      <c r="G54" s="24">
        <v>258900</v>
      </c>
      <c r="H54" s="24">
        <v>70500</v>
      </c>
      <c r="I54" s="24">
        <v>104100</v>
      </c>
      <c r="J54" s="24">
        <v>77900</v>
      </c>
      <c r="K54" s="30">
        <v>25.7</v>
      </c>
    </row>
    <row r="55" spans="2:11" ht="12">
      <c r="B55" s="23"/>
      <c r="C55" s="23">
        <v>30</v>
      </c>
      <c r="D55" s="24">
        <v>12500</v>
      </c>
      <c r="E55" s="24">
        <v>670</v>
      </c>
      <c r="F55" s="24">
        <v>333200</v>
      </c>
      <c r="G55" s="24">
        <v>261300</v>
      </c>
      <c r="H55" s="24">
        <v>71400</v>
      </c>
      <c r="I55" s="24">
        <v>105600</v>
      </c>
      <c r="J55" s="24">
        <v>71900</v>
      </c>
      <c r="K55" s="30">
        <v>26.7</v>
      </c>
    </row>
    <row r="56" spans="2:11" ht="12">
      <c r="B56" s="23"/>
      <c r="C56" s="23">
        <v>31</v>
      </c>
      <c r="D56" s="24">
        <v>11800</v>
      </c>
      <c r="E56" s="24">
        <v>671</v>
      </c>
      <c r="F56" s="24">
        <v>326900</v>
      </c>
      <c r="G56" s="24">
        <v>260700</v>
      </c>
      <c r="H56" s="24">
        <v>71100</v>
      </c>
      <c r="I56" s="24">
        <v>105900</v>
      </c>
      <c r="J56" s="24">
        <v>66200</v>
      </c>
      <c r="K56" s="30">
        <v>27.7</v>
      </c>
    </row>
    <row r="57" spans="2:11" ht="12">
      <c r="B57" s="23"/>
      <c r="C57" s="52" t="s">
        <v>34</v>
      </c>
      <c r="D57" s="24">
        <v>11100</v>
      </c>
      <c r="E57" s="24">
        <v>642</v>
      </c>
      <c r="F57" s="24">
        <v>334500</v>
      </c>
      <c r="G57" s="24">
        <v>270300</v>
      </c>
      <c r="H57" s="24">
        <v>75100</v>
      </c>
      <c r="I57" s="24">
        <v>106100</v>
      </c>
      <c r="J57" s="24">
        <v>64200</v>
      </c>
      <c r="K57" s="30">
        <v>30.1</v>
      </c>
    </row>
    <row r="58" spans="2:11" ht="12">
      <c r="B58" s="23"/>
      <c r="C58" s="52">
        <v>3</v>
      </c>
      <c r="D58" s="24">
        <v>10500</v>
      </c>
      <c r="E58" s="24">
        <v>599</v>
      </c>
      <c r="F58" s="24">
        <v>335100</v>
      </c>
      <c r="G58" s="24">
        <v>270700</v>
      </c>
      <c r="H58" s="24">
        <v>75200</v>
      </c>
      <c r="I58" s="24">
        <v>106300</v>
      </c>
      <c r="J58" s="24">
        <v>64400</v>
      </c>
      <c r="K58" s="30">
        <v>31.9</v>
      </c>
    </row>
    <row r="59" spans="2:11" ht="12">
      <c r="B59" s="23"/>
      <c r="C59" s="52">
        <v>4</v>
      </c>
      <c r="D59" s="24">
        <v>10000</v>
      </c>
      <c r="E59" s="24">
        <v>587</v>
      </c>
      <c r="F59" s="24">
        <v>334100</v>
      </c>
      <c r="G59" s="24">
        <v>269000</v>
      </c>
      <c r="H59" s="24">
        <v>72100</v>
      </c>
      <c r="I59" s="24">
        <v>107900</v>
      </c>
      <c r="J59" s="24">
        <v>65100</v>
      </c>
      <c r="K59" s="30">
        <v>33.4</v>
      </c>
    </row>
    <row r="60" spans="2:11" ht="12">
      <c r="B60" s="26"/>
      <c r="C60" s="47">
        <v>5</v>
      </c>
      <c r="D60" s="27">
        <v>9480</v>
      </c>
      <c r="E60" s="27">
        <v>613</v>
      </c>
      <c r="F60" s="27">
        <v>338500</v>
      </c>
      <c r="G60" s="27">
        <v>273700</v>
      </c>
      <c r="H60" s="27">
        <v>74800</v>
      </c>
      <c r="I60" s="27">
        <v>107000</v>
      </c>
      <c r="J60" s="27">
        <v>64800</v>
      </c>
      <c r="K60" s="31">
        <v>35.7</v>
      </c>
    </row>
    <row r="61" spans="2:11" ht="12">
      <c r="B61" s="23" t="s">
        <v>3</v>
      </c>
      <c r="C61" s="52" t="s">
        <v>38</v>
      </c>
      <c r="D61" s="24">
        <v>10800</v>
      </c>
      <c r="E61" s="24">
        <v>660</v>
      </c>
      <c r="F61" s="24">
        <v>107000</v>
      </c>
      <c r="G61" s="24">
        <v>85200</v>
      </c>
      <c r="H61" s="24">
        <v>16550</v>
      </c>
      <c r="I61" s="24">
        <v>36900</v>
      </c>
      <c r="J61" s="24">
        <v>21800</v>
      </c>
      <c r="K61" s="30">
        <v>9.9</v>
      </c>
    </row>
    <row r="62" spans="2:11" ht="12">
      <c r="B62" s="23"/>
      <c r="C62" s="23">
        <v>10</v>
      </c>
      <c r="D62" s="24">
        <v>9780</v>
      </c>
      <c r="E62" s="24">
        <v>490</v>
      </c>
      <c r="F62" s="24">
        <v>105300</v>
      </c>
      <c r="G62" s="24">
        <v>82900</v>
      </c>
      <c r="H62" s="24">
        <v>16530</v>
      </c>
      <c r="I62" s="24">
        <v>34300</v>
      </c>
      <c r="J62" s="24">
        <v>22400</v>
      </c>
      <c r="K62" s="30">
        <v>10.8</v>
      </c>
    </row>
    <row r="63" spans="2:11" ht="12">
      <c r="B63" s="23"/>
      <c r="C63" s="23">
        <v>11</v>
      </c>
      <c r="D63" s="24">
        <v>9130</v>
      </c>
      <c r="E63" s="24">
        <v>390</v>
      </c>
      <c r="F63" s="24">
        <v>105000</v>
      </c>
      <c r="G63" s="24">
        <v>82000</v>
      </c>
      <c r="H63" s="24">
        <v>16350</v>
      </c>
      <c r="I63" s="24">
        <v>34200</v>
      </c>
      <c r="J63" s="24">
        <v>23100</v>
      </c>
      <c r="K63" s="30">
        <v>11.5</v>
      </c>
    </row>
    <row r="64" spans="2:11" ht="12">
      <c r="B64" s="23"/>
      <c r="C64" s="23">
        <v>12</v>
      </c>
      <c r="D64" s="24">
        <v>8590</v>
      </c>
      <c r="E64" s="36" t="s">
        <v>25</v>
      </c>
      <c r="F64" s="24">
        <v>104500</v>
      </c>
      <c r="G64" s="24">
        <v>80900</v>
      </c>
      <c r="H64" s="24">
        <v>17900</v>
      </c>
      <c r="I64" s="24">
        <v>31200</v>
      </c>
      <c r="J64" s="24">
        <v>23600</v>
      </c>
      <c r="K64" s="30">
        <v>12.2</v>
      </c>
    </row>
    <row r="65" spans="2:13" ht="12">
      <c r="B65" s="23"/>
      <c r="C65" s="23">
        <v>13</v>
      </c>
      <c r="D65" s="24">
        <v>8270</v>
      </c>
      <c r="E65" s="24">
        <v>330</v>
      </c>
      <c r="F65" s="24">
        <v>102600</v>
      </c>
      <c r="G65" s="24">
        <v>79400</v>
      </c>
      <c r="H65" s="24">
        <v>16700</v>
      </c>
      <c r="I65" s="24">
        <v>32200</v>
      </c>
      <c r="J65" s="24">
        <v>23200</v>
      </c>
      <c r="K65" s="30">
        <v>12.4</v>
      </c>
      <c r="L65" s="20"/>
      <c r="M65" s="18"/>
    </row>
    <row r="66" spans="2:11" ht="12">
      <c r="B66" s="23"/>
      <c r="C66" s="23">
        <v>14</v>
      </c>
      <c r="D66" s="24">
        <v>7730</v>
      </c>
      <c r="E66" s="24">
        <v>400</v>
      </c>
      <c r="F66" s="24">
        <v>104500</v>
      </c>
      <c r="G66" s="24">
        <v>80200</v>
      </c>
      <c r="H66" s="24">
        <v>16650</v>
      </c>
      <c r="I66" s="24">
        <v>33100</v>
      </c>
      <c r="J66" s="24">
        <v>24300</v>
      </c>
      <c r="K66" s="30">
        <v>13.5</v>
      </c>
    </row>
    <row r="67" spans="2:11" ht="12">
      <c r="B67" s="23"/>
      <c r="C67" s="23">
        <v>15</v>
      </c>
      <c r="D67" s="24">
        <v>7300</v>
      </c>
      <c r="E67" s="24">
        <v>370</v>
      </c>
      <c r="F67" s="24">
        <v>99900</v>
      </c>
      <c r="G67" s="24">
        <v>78300</v>
      </c>
      <c r="H67" s="24">
        <v>16500</v>
      </c>
      <c r="I67" s="24">
        <v>31500</v>
      </c>
      <c r="J67" s="24">
        <v>21600</v>
      </c>
      <c r="K67" s="30">
        <v>13.7</v>
      </c>
    </row>
    <row r="68" spans="2:11" ht="12">
      <c r="B68" s="23"/>
      <c r="C68" s="23">
        <v>16</v>
      </c>
      <c r="D68" s="24">
        <v>7070</v>
      </c>
      <c r="E68" s="24">
        <v>383</v>
      </c>
      <c r="F68" s="24">
        <v>98500</v>
      </c>
      <c r="G68" s="24">
        <v>77100</v>
      </c>
      <c r="H68" s="24">
        <v>16200</v>
      </c>
      <c r="I68" s="24">
        <v>30900</v>
      </c>
      <c r="J68" s="24">
        <v>21300</v>
      </c>
      <c r="K68" s="30">
        <v>13.9</v>
      </c>
    </row>
    <row r="69" spans="2:11" ht="12">
      <c r="B69" s="23"/>
      <c r="C69" s="23">
        <v>17</v>
      </c>
      <c r="D69" s="24">
        <v>6530</v>
      </c>
      <c r="E69" s="24">
        <v>349</v>
      </c>
      <c r="F69" s="24">
        <v>96100</v>
      </c>
      <c r="G69" s="24">
        <v>75400</v>
      </c>
      <c r="H69" s="24">
        <v>16700</v>
      </c>
      <c r="I69" s="24">
        <v>29300</v>
      </c>
      <c r="J69" s="24">
        <v>20700</v>
      </c>
      <c r="K69" s="30">
        <v>14.7</v>
      </c>
    </row>
    <row r="70" spans="2:11" ht="12">
      <c r="B70" s="23"/>
      <c r="C70" s="23">
        <v>18</v>
      </c>
      <c r="D70" s="24">
        <v>6340</v>
      </c>
      <c r="E70" s="24">
        <v>410</v>
      </c>
      <c r="F70" s="24">
        <v>95300</v>
      </c>
      <c r="G70" s="24">
        <v>76100</v>
      </c>
      <c r="H70" s="24">
        <f>9790+8300</f>
        <v>18090</v>
      </c>
      <c r="I70" s="24">
        <v>29910</v>
      </c>
      <c r="J70" s="24">
        <v>19300</v>
      </c>
      <c r="K70" s="30">
        <v>15</v>
      </c>
    </row>
    <row r="71" spans="2:11" ht="12">
      <c r="B71" s="23"/>
      <c r="C71" s="23">
        <v>19</v>
      </c>
      <c r="D71" s="24">
        <v>6150</v>
      </c>
      <c r="E71" s="24">
        <v>408</v>
      </c>
      <c r="F71" s="24">
        <v>96500</v>
      </c>
      <c r="G71" s="24">
        <v>77200</v>
      </c>
      <c r="H71" s="24">
        <f>9290+8400</f>
        <v>17690</v>
      </c>
      <c r="I71" s="24">
        <v>30210</v>
      </c>
      <c r="J71" s="24">
        <v>19300</v>
      </c>
      <c r="K71" s="30">
        <v>15.7</v>
      </c>
    </row>
    <row r="72" spans="2:11" ht="12">
      <c r="B72" s="23"/>
      <c r="C72" s="23">
        <v>20</v>
      </c>
      <c r="D72" s="24">
        <v>6070</v>
      </c>
      <c r="E72" s="24">
        <v>399</v>
      </c>
      <c r="F72" s="24">
        <v>96900</v>
      </c>
      <c r="G72" s="24">
        <v>78100</v>
      </c>
      <c r="H72" s="24">
        <v>17700</v>
      </c>
      <c r="I72" s="24">
        <v>30300</v>
      </c>
      <c r="J72" s="24">
        <v>18800</v>
      </c>
      <c r="K72" s="30">
        <v>16</v>
      </c>
    </row>
    <row r="73" spans="2:11" ht="12">
      <c r="B73" s="23"/>
      <c r="C73" s="23">
        <v>21</v>
      </c>
      <c r="D73" s="24">
        <v>5860</v>
      </c>
      <c r="E73" s="24">
        <v>416</v>
      </c>
      <c r="F73" s="24">
        <v>97700</v>
      </c>
      <c r="G73" s="24">
        <v>80400</v>
      </c>
      <c r="H73" s="24">
        <v>18720</v>
      </c>
      <c r="I73" s="24">
        <v>30280</v>
      </c>
      <c r="J73" s="24">
        <v>17300</v>
      </c>
      <c r="K73" s="30">
        <v>16.7</v>
      </c>
    </row>
    <row r="74" spans="2:11" ht="12">
      <c r="B74" s="23"/>
      <c r="C74" s="23">
        <v>22</v>
      </c>
      <c r="D74" s="24">
        <v>5720</v>
      </c>
      <c r="E74" s="24">
        <v>406</v>
      </c>
      <c r="F74" s="24">
        <v>96100</v>
      </c>
      <c r="G74" s="24">
        <v>81200</v>
      </c>
      <c r="H74" s="24">
        <v>19120</v>
      </c>
      <c r="I74" s="24">
        <v>29980</v>
      </c>
      <c r="J74" s="24">
        <v>14900</v>
      </c>
      <c r="K74" s="30">
        <v>16.8</v>
      </c>
    </row>
    <row r="75" spans="2:11" ht="12">
      <c r="B75" s="23"/>
      <c r="C75" s="23">
        <v>23</v>
      </c>
      <c r="D75" s="24">
        <v>5280</v>
      </c>
      <c r="E75" s="24">
        <v>399</v>
      </c>
      <c r="F75" s="24">
        <v>90000</v>
      </c>
      <c r="G75" s="24">
        <v>76300</v>
      </c>
      <c r="H75" s="24">
        <v>17280</v>
      </c>
      <c r="I75" s="24">
        <v>29320</v>
      </c>
      <c r="J75" s="24">
        <v>13700</v>
      </c>
      <c r="K75" s="30">
        <v>17</v>
      </c>
    </row>
    <row r="76" spans="2:11" ht="12">
      <c r="B76" s="23"/>
      <c r="C76" s="23">
        <v>24</v>
      </c>
      <c r="D76" s="24">
        <v>4990</v>
      </c>
      <c r="E76" s="24">
        <v>390</v>
      </c>
      <c r="F76" s="24">
        <v>89600</v>
      </c>
      <c r="G76" s="24">
        <v>75600</v>
      </c>
      <c r="H76" s="24">
        <v>16090</v>
      </c>
      <c r="I76" s="24">
        <v>30210</v>
      </c>
      <c r="J76" s="24">
        <v>13900</v>
      </c>
      <c r="K76" s="30">
        <v>18</v>
      </c>
    </row>
    <row r="77" spans="2:11" ht="12">
      <c r="B77" s="23"/>
      <c r="C77" s="23">
        <v>25</v>
      </c>
      <c r="D77" s="24">
        <v>4500</v>
      </c>
      <c r="E77" s="24">
        <v>367</v>
      </c>
      <c r="F77" s="24">
        <v>86000</v>
      </c>
      <c r="G77" s="24">
        <v>73300</v>
      </c>
      <c r="H77" s="24">
        <v>15900</v>
      </c>
      <c r="I77" s="24">
        <v>28300</v>
      </c>
      <c r="J77" s="24">
        <v>12700</v>
      </c>
      <c r="K77" s="30">
        <v>19.1</v>
      </c>
    </row>
    <row r="78" spans="2:11" ht="12">
      <c r="B78" s="23"/>
      <c r="C78" s="23">
        <v>26</v>
      </c>
      <c r="D78" s="24">
        <v>4230</v>
      </c>
      <c r="E78" s="24">
        <v>342</v>
      </c>
      <c r="F78" s="24">
        <v>83900</v>
      </c>
      <c r="G78" s="24">
        <v>71200</v>
      </c>
      <c r="H78" s="24">
        <v>15540</v>
      </c>
      <c r="I78" s="24">
        <v>25760</v>
      </c>
      <c r="J78" s="24">
        <v>12700</v>
      </c>
      <c r="K78" s="30">
        <v>19.8</v>
      </c>
    </row>
    <row r="79" spans="2:11" ht="12">
      <c r="B79" s="23"/>
      <c r="C79" s="23">
        <v>27</v>
      </c>
      <c r="D79" s="24">
        <v>3940</v>
      </c>
      <c r="E79" s="24">
        <v>343</v>
      </c>
      <c r="F79" s="24">
        <v>80800</v>
      </c>
      <c r="G79" s="24">
        <v>68200</v>
      </c>
      <c r="H79" s="24">
        <v>14710</v>
      </c>
      <c r="I79" s="24">
        <v>24790</v>
      </c>
      <c r="J79" s="24">
        <v>12500</v>
      </c>
      <c r="K79" s="30">
        <v>20.5</v>
      </c>
    </row>
    <row r="80" spans="2:11" ht="12">
      <c r="B80" s="23"/>
      <c r="C80" s="23">
        <v>28</v>
      </c>
      <c r="D80" s="24">
        <v>3770</v>
      </c>
      <c r="E80" s="24">
        <v>143</v>
      </c>
      <c r="F80" s="24">
        <v>81000</v>
      </c>
      <c r="G80" s="24">
        <v>68500</v>
      </c>
      <c r="H80" s="24">
        <v>14390</v>
      </c>
      <c r="I80" s="24">
        <v>24610</v>
      </c>
      <c r="J80" s="24">
        <v>12500</v>
      </c>
      <c r="K80" s="30">
        <v>21.5</v>
      </c>
    </row>
    <row r="81" spans="2:11" ht="12">
      <c r="B81" s="23"/>
      <c r="C81" s="23">
        <v>29</v>
      </c>
      <c r="D81" s="24">
        <v>3460</v>
      </c>
      <c r="E81" s="24">
        <v>144</v>
      </c>
      <c r="F81" s="24">
        <v>81800</v>
      </c>
      <c r="G81" s="24">
        <v>69300</v>
      </c>
      <c r="H81" s="24">
        <v>14620</v>
      </c>
      <c r="I81" s="24">
        <v>25000</v>
      </c>
      <c r="J81" s="24">
        <v>12500</v>
      </c>
      <c r="K81" s="30">
        <v>23.6</v>
      </c>
    </row>
    <row r="82" spans="2:11" ht="12">
      <c r="B82" s="39"/>
      <c r="C82" s="23">
        <v>30</v>
      </c>
      <c r="D82" s="32">
        <v>3320</v>
      </c>
      <c r="E82" s="23">
        <v>146</v>
      </c>
      <c r="F82" s="32">
        <v>80900</v>
      </c>
      <c r="G82" s="32">
        <v>69700</v>
      </c>
      <c r="H82" s="32">
        <v>15280</v>
      </c>
      <c r="I82" s="32">
        <v>25500</v>
      </c>
      <c r="J82" s="32">
        <v>11200</v>
      </c>
      <c r="K82" s="33">
        <v>24.4</v>
      </c>
    </row>
    <row r="83" spans="2:11" ht="12">
      <c r="B83" s="39"/>
      <c r="C83" s="23">
        <v>31</v>
      </c>
      <c r="D83" s="32">
        <v>3150</v>
      </c>
      <c r="E83" s="23">
        <v>140</v>
      </c>
      <c r="F83" s="32">
        <v>79800</v>
      </c>
      <c r="G83" s="32">
        <v>69500</v>
      </c>
      <c r="H83" s="49">
        <v>15170</v>
      </c>
      <c r="I83" s="32">
        <v>25500</v>
      </c>
      <c r="J83" s="49">
        <v>10300</v>
      </c>
      <c r="K83" s="33">
        <v>25.3</v>
      </c>
    </row>
    <row r="84" spans="2:11" ht="12">
      <c r="B84" s="54"/>
      <c r="C84" s="53" t="s">
        <v>33</v>
      </c>
      <c r="D84" s="55">
        <v>2960</v>
      </c>
      <c r="E84" s="3">
        <v>122</v>
      </c>
      <c r="F84" s="55">
        <v>80900</v>
      </c>
      <c r="G84" s="55">
        <v>71100</v>
      </c>
      <c r="H84" s="56">
        <v>15950</v>
      </c>
      <c r="I84" s="55">
        <v>25400</v>
      </c>
      <c r="J84" s="56">
        <v>9730</v>
      </c>
      <c r="K84" s="3">
        <v>27.3</v>
      </c>
    </row>
    <row r="85" spans="2:11" ht="12">
      <c r="B85" s="54"/>
      <c r="C85" s="53">
        <v>3</v>
      </c>
      <c r="D85" s="55">
        <v>2820</v>
      </c>
      <c r="E85" s="3">
        <v>126</v>
      </c>
      <c r="F85" s="55">
        <v>80000</v>
      </c>
      <c r="G85" s="55">
        <v>70000</v>
      </c>
      <c r="H85" s="56">
        <v>15200</v>
      </c>
      <c r="I85" s="55">
        <v>25190</v>
      </c>
      <c r="J85" s="56">
        <v>9960</v>
      </c>
      <c r="K85" s="3">
        <v>28.4</v>
      </c>
    </row>
    <row r="86" spans="2:11" ht="12">
      <c r="B86" s="54"/>
      <c r="C86" s="53">
        <v>4</v>
      </c>
      <c r="D86" s="55">
        <v>2690</v>
      </c>
      <c r="E86" s="3">
        <v>118</v>
      </c>
      <c r="F86" s="55">
        <v>80000</v>
      </c>
      <c r="G86" s="55">
        <v>70000</v>
      </c>
      <c r="H86" s="56">
        <v>14680</v>
      </c>
      <c r="I86" s="55">
        <v>25390</v>
      </c>
      <c r="J86" s="56">
        <v>10000</v>
      </c>
      <c r="K86" s="3">
        <v>29.7</v>
      </c>
    </row>
    <row r="87" spans="2:11" ht="12">
      <c r="B87" s="41"/>
      <c r="C87" s="48">
        <v>5</v>
      </c>
      <c r="D87" s="43">
        <v>2550</v>
      </c>
      <c r="E87" s="42">
        <v>115</v>
      </c>
      <c r="F87" s="43">
        <v>80100</v>
      </c>
      <c r="G87" s="43">
        <v>70500</v>
      </c>
      <c r="H87" s="44">
        <v>14870</v>
      </c>
      <c r="I87" s="43">
        <v>25230</v>
      </c>
      <c r="J87" s="44">
        <v>9550</v>
      </c>
      <c r="K87" s="42">
        <v>31.4</v>
      </c>
    </row>
    <row r="88" ht="12">
      <c r="K88" s="46" t="s">
        <v>28</v>
      </c>
    </row>
    <row r="89" ht="12">
      <c r="K89" s="46"/>
    </row>
  </sheetData>
  <sheetProtection/>
  <mergeCells count="11">
    <mergeCell ref="G5:G6"/>
    <mergeCell ref="H5:I5"/>
    <mergeCell ref="H3:K3"/>
    <mergeCell ref="K4:K6"/>
    <mergeCell ref="J5:J6"/>
    <mergeCell ref="F4:J4"/>
    <mergeCell ref="B4:B6"/>
    <mergeCell ref="C4:C6"/>
    <mergeCell ref="D4:D6"/>
    <mergeCell ref="E5:E6"/>
    <mergeCell ref="F5:F6"/>
  </mergeCells>
  <dataValidations count="2">
    <dataValidation allowBlank="1" showInputMessage="1" showErrorMessage="1" imeMode="on" sqref="D70:K70 L66:L70 D3:F6 G5:I6 K3:K4 D2:K2 J5 G3:J3 L1:L64 M1:IV70 A1:B65536 D71:IV65536"/>
    <dataValidation allowBlank="1" showInputMessage="1" showErrorMessage="1" imeMode="off" sqref="L65 D7:K69 C2:C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9"/>
  <sheetViews>
    <sheetView showGridLines="0" zoomScale="110" zoomScaleNormal="110" zoomScaleSheetLayoutView="100" zoomScalePageLayoutView="0" workbookViewId="0" topLeftCell="A1">
      <pane xSplit="3" ySplit="6" topLeftCell="D7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I88" sqref="I88"/>
    </sheetView>
  </sheetViews>
  <sheetFormatPr defaultColWidth="9.00390625" defaultRowHeight="12.75"/>
  <cols>
    <col min="1" max="1" width="1.75390625" style="1" customWidth="1"/>
    <col min="2" max="2" width="6.75390625" style="1" customWidth="1"/>
    <col min="3" max="3" width="4.75390625" style="1" customWidth="1"/>
    <col min="4" max="13" width="12.75390625" style="1" customWidth="1"/>
    <col min="14" max="14" width="6.75390625" style="1" customWidth="1"/>
    <col min="15" max="15" width="4.75390625" style="1" customWidth="1"/>
    <col min="16" max="16" width="1.75390625" style="1" customWidth="1"/>
    <col min="17" max="16384" width="9.125" style="1" customWidth="1"/>
  </cols>
  <sheetData>
    <row r="1" spans="2:9" ht="14.25">
      <c r="B1" s="9" t="s">
        <v>27</v>
      </c>
      <c r="C1" s="9"/>
      <c r="D1" s="9"/>
      <c r="E1" s="9"/>
      <c r="F1" s="9"/>
      <c r="G1" s="9"/>
      <c r="H1" s="9"/>
      <c r="I1" s="9"/>
    </row>
    <row r="3" spans="2:9" ht="14.25">
      <c r="B3" s="9" t="s">
        <v>14</v>
      </c>
      <c r="F3" s="81" t="s">
        <v>41</v>
      </c>
      <c r="G3" s="81"/>
      <c r="H3" s="81"/>
      <c r="I3" s="81"/>
    </row>
    <row r="4" spans="2:9" s="2" customFormat="1" ht="12">
      <c r="B4" s="82" t="s">
        <v>9</v>
      </c>
      <c r="C4" s="82" t="s">
        <v>10</v>
      </c>
      <c r="D4" s="84" t="s">
        <v>30</v>
      </c>
      <c r="E4" s="11"/>
      <c r="F4" s="82" t="s">
        <v>8</v>
      </c>
      <c r="G4" s="82"/>
      <c r="H4" s="82"/>
      <c r="I4" s="83" t="s">
        <v>31</v>
      </c>
    </row>
    <row r="5" spans="2:9" s="2" customFormat="1" ht="12">
      <c r="B5" s="82"/>
      <c r="C5" s="82"/>
      <c r="D5" s="82"/>
      <c r="E5" s="92" t="s">
        <v>26</v>
      </c>
      <c r="F5" s="83" t="s">
        <v>15</v>
      </c>
      <c r="G5" s="83" t="s">
        <v>16</v>
      </c>
      <c r="H5" s="83" t="s">
        <v>32</v>
      </c>
      <c r="I5" s="83"/>
    </row>
    <row r="6" spans="2:9" s="2" customFormat="1" ht="12">
      <c r="B6" s="82"/>
      <c r="C6" s="82"/>
      <c r="D6" s="82"/>
      <c r="E6" s="92"/>
      <c r="F6" s="83"/>
      <c r="G6" s="83"/>
      <c r="H6" s="83"/>
      <c r="I6" s="83"/>
    </row>
    <row r="7" spans="2:9" ht="12">
      <c r="B7" s="3" t="s">
        <v>1</v>
      </c>
      <c r="C7" s="53" t="s">
        <v>38</v>
      </c>
      <c r="D7" s="16">
        <v>14400</v>
      </c>
      <c r="E7" s="16">
        <v>12700</v>
      </c>
      <c r="F7" s="16">
        <v>9823000</v>
      </c>
      <c r="G7" s="16">
        <v>8172000</v>
      </c>
      <c r="H7" s="16">
        <v>933800</v>
      </c>
      <c r="I7" s="13">
        <v>682.2</v>
      </c>
    </row>
    <row r="8" spans="2:9" ht="12">
      <c r="B8" s="3"/>
      <c r="C8" s="3">
        <v>10</v>
      </c>
      <c r="D8" s="16">
        <v>13400</v>
      </c>
      <c r="E8" s="16">
        <v>11900</v>
      </c>
      <c r="F8" s="16">
        <v>9904000</v>
      </c>
      <c r="G8" s="16">
        <v>8268000</v>
      </c>
      <c r="H8" s="16">
        <v>939400</v>
      </c>
      <c r="I8" s="13">
        <v>739.1</v>
      </c>
    </row>
    <row r="9" spans="2:9" ht="12">
      <c r="B9" s="3"/>
      <c r="C9" s="3">
        <v>11</v>
      </c>
      <c r="D9" s="16">
        <v>12500</v>
      </c>
      <c r="E9" s="16">
        <v>11000</v>
      </c>
      <c r="F9" s="16">
        <v>9879000</v>
      </c>
      <c r="G9" s="16">
        <v>8258000</v>
      </c>
      <c r="H9" s="16">
        <v>931400</v>
      </c>
      <c r="I9" s="13">
        <v>790.3</v>
      </c>
    </row>
    <row r="10" spans="2:9" ht="12">
      <c r="B10" s="3"/>
      <c r="C10" s="3">
        <v>12</v>
      </c>
      <c r="D10" s="16">
        <v>11700</v>
      </c>
      <c r="E10" s="16">
        <v>10300</v>
      </c>
      <c r="F10" s="16">
        <v>9805000</v>
      </c>
      <c r="G10" s="16">
        <v>8208000</v>
      </c>
      <c r="H10" s="16">
        <v>929100</v>
      </c>
      <c r="I10" s="13">
        <v>838</v>
      </c>
    </row>
    <row r="11" spans="2:9" ht="12">
      <c r="B11" s="3"/>
      <c r="C11" s="3">
        <v>13</v>
      </c>
      <c r="D11" s="16">
        <v>10800</v>
      </c>
      <c r="E11" s="16">
        <v>9450</v>
      </c>
      <c r="F11" s="16">
        <v>9788000</v>
      </c>
      <c r="G11" s="16">
        <v>8214000</v>
      </c>
      <c r="H11" s="16">
        <v>921500</v>
      </c>
      <c r="I11" s="13">
        <v>906</v>
      </c>
    </row>
    <row r="12" spans="2:9" ht="12">
      <c r="B12" s="3"/>
      <c r="C12" s="3">
        <v>14</v>
      </c>
      <c r="D12" s="16">
        <v>10000</v>
      </c>
      <c r="E12" s="16">
        <v>8790</v>
      </c>
      <c r="F12" s="16">
        <v>9612000</v>
      </c>
      <c r="G12" s="16">
        <v>8028000</v>
      </c>
      <c r="H12" s="16">
        <v>916400</v>
      </c>
      <c r="I12" s="13">
        <v>961.2</v>
      </c>
    </row>
    <row r="13" spans="2:9" ht="12">
      <c r="B13" s="3"/>
      <c r="C13" s="3">
        <v>15</v>
      </c>
      <c r="D13" s="16">
        <v>9430</v>
      </c>
      <c r="E13" s="16">
        <v>8300</v>
      </c>
      <c r="F13" s="16">
        <v>9725000</v>
      </c>
      <c r="G13" s="16">
        <v>8057000</v>
      </c>
      <c r="H13" s="16">
        <v>928900</v>
      </c>
      <c r="I13" s="22">
        <v>1031.3</v>
      </c>
    </row>
    <row r="14" spans="2:9" ht="12">
      <c r="B14" s="3"/>
      <c r="C14" s="3">
        <v>16</v>
      </c>
      <c r="D14" s="16">
        <v>8880</v>
      </c>
      <c r="E14" s="16">
        <v>7770</v>
      </c>
      <c r="F14" s="16">
        <v>9724000</v>
      </c>
      <c r="G14" s="16">
        <v>8052000</v>
      </c>
      <c r="H14" s="16">
        <v>917500</v>
      </c>
      <c r="I14" s="22">
        <v>1095</v>
      </c>
    </row>
    <row r="15" spans="2:9" ht="12">
      <c r="B15" s="3"/>
      <c r="C15" s="3">
        <v>17</v>
      </c>
      <c r="D15" s="63" t="s">
        <v>22</v>
      </c>
      <c r="E15" s="63" t="s">
        <v>22</v>
      </c>
      <c r="F15" s="63" t="s">
        <v>22</v>
      </c>
      <c r="G15" s="63" t="s">
        <v>22</v>
      </c>
      <c r="H15" s="63" t="s">
        <v>22</v>
      </c>
      <c r="I15" s="64" t="s">
        <v>22</v>
      </c>
    </row>
    <row r="16" spans="2:9" ht="12">
      <c r="B16" s="3"/>
      <c r="C16" s="3">
        <v>18</v>
      </c>
      <c r="D16" s="16">
        <v>7800</v>
      </c>
      <c r="E16" s="16">
        <v>6780</v>
      </c>
      <c r="F16" s="16">
        <v>9620000</v>
      </c>
      <c r="G16" s="16">
        <v>7943000</v>
      </c>
      <c r="H16" s="16">
        <v>907100</v>
      </c>
      <c r="I16" s="22">
        <v>1233.3</v>
      </c>
    </row>
    <row r="17" spans="2:9" ht="12">
      <c r="B17" s="3"/>
      <c r="C17" s="3">
        <v>19</v>
      </c>
      <c r="D17" s="16">
        <v>7550</v>
      </c>
      <c r="E17" s="16">
        <v>6560</v>
      </c>
      <c r="F17" s="16">
        <v>9759000</v>
      </c>
      <c r="G17" s="16">
        <v>8119000</v>
      </c>
      <c r="H17" s="16">
        <v>915000</v>
      </c>
      <c r="I17" s="22">
        <v>1292.6</v>
      </c>
    </row>
    <row r="18" spans="2:9" ht="12">
      <c r="B18" s="3"/>
      <c r="C18" s="3">
        <v>20</v>
      </c>
      <c r="D18" s="16">
        <v>7230</v>
      </c>
      <c r="E18" s="16">
        <v>6250</v>
      </c>
      <c r="F18" s="16">
        <v>9745000</v>
      </c>
      <c r="G18" s="16">
        <v>8117000</v>
      </c>
      <c r="H18" s="16">
        <v>910100</v>
      </c>
      <c r="I18" s="22">
        <v>1347.9</v>
      </c>
    </row>
    <row r="19" spans="2:9" ht="12">
      <c r="B19" s="3"/>
      <c r="C19" s="3">
        <v>21</v>
      </c>
      <c r="D19" s="16">
        <v>6890</v>
      </c>
      <c r="E19" s="16">
        <v>5930</v>
      </c>
      <c r="F19" s="16">
        <v>9899000</v>
      </c>
      <c r="G19" s="16">
        <v>8220000</v>
      </c>
      <c r="H19" s="16">
        <v>936700</v>
      </c>
      <c r="I19" s="22">
        <v>1436.7</v>
      </c>
    </row>
    <row r="20" spans="2:9" ht="12">
      <c r="B20" s="3"/>
      <c r="C20" s="3">
        <v>22</v>
      </c>
      <c r="D20" s="63" t="s">
        <v>22</v>
      </c>
      <c r="E20" s="63" t="s">
        <v>22</v>
      </c>
      <c r="F20" s="63" t="s">
        <v>22</v>
      </c>
      <c r="G20" s="63" t="s">
        <v>22</v>
      </c>
      <c r="H20" s="63" t="s">
        <v>22</v>
      </c>
      <c r="I20" s="64" t="s">
        <v>22</v>
      </c>
    </row>
    <row r="21" spans="2:9" ht="12">
      <c r="B21" s="3"/>
      <c r="C21" s="3">
        <v>23</v>
      </c>
      <c r="D21" s="16">
        <v>6010</v>
      </c>
      <c r="E21" s="16">
        <v>5110</v>
      </c>
      <c r="F21" s="16">
        <v>9768000</v>
      </c>
      <c r="G21" s="16">
        <v>8186000</v>
      </c>
      <c r="H21" s="16">
        <v>901800</v>
      </c>
      <c r="I21" s="22">
        <v>1625.3</v>
      </c>
    </row>
    <row r="22" spans="2:9" ht="12">
      <c r="B22" s="3"/>
      <c r="C22" s="3">
        <v>24</v>
      </c>
      <c r="D22" s="16">
        <v>5840</v>
      </c>
      <c r="E22" s="16">
        <v>4900</v>
      </c>
      <c r="F22" s="16">
        <v>9735000</v>
      </c>
      <c r="G22" s="16">
        <v>8145000</v>
      </c>
      <c r="H22" s="16">
        <v>900000</v>
      </c>
      <c r="I22" s="22">
        <v>1667</v>
      </c>
    </row>
    <row r="23" spans="2:9" ht="12">
      <c r="B23" s="3"/>
      <c r="C23" s="3">
        <v>25</v>
      </c>
      <c r="D23" s="16">
        <v>5570</v>
      </c>
      <c r="E23" s="16">
        <v>4620</v>
      </c>
      <c r="F23" s="16">
        <v>9685000</v>
      </c>
      <c r="G23" s="16">
        <v>8106000</v>
      </c>
      <c r="H23" s="16">
        <v>899700</v>
      </c>
      <c r="I23" s="22">
        <v>1738.8</v>
      </c>
    </row>
    <row r="24" spans="2:9" ht="12">
      <c r="B24" s="3"/>
      <c r="C24" s="3">
        <v>26</v>
      </c>
      <c r="D24" s="16">
        <v>5270</v>
      </c>
      <c r="E24" s="16">
        <v>4290</v>
      </c>
      <c r="F24" s="16">
        <v>9537000</v>
      </c>
      <c r="G24" s="16">
        <v>8020000</v>
      </c>
      <c r="H24" s="16">
        <v>885300</v>
      </c>
      <c r="I24" s="22">
        <v>1809.7</v>
      </c>
    </row>
    <row r="25" spans="2:9" ht="12">
      <c r="B25" s="3"/>
      <c r="C25" s="3">
        <v>27</v>
      </c>
      <c r="D25" s="63" t="s">
        <v>22</v>
      </c>
      <c r="E25" s="63" t="s">
        <v>22</v>
      </c>
      <c r="F25" s="63" t="s">
        <v>22</v>
      </c>
      <c r="G25" s="63" t="s">
        <v>22</v>
      </c>
      <c r="H25" s="63" t="s">
        <v>22</v>
      </c>
      <c r="I25" s="64" t="s">
        <v>22</v>
      </c>
    </row>
    <row r="26" spans="2:9" ht="12">
      <c r="B26" s="3"/>
      <c r="C26" s="3">
        <v>28</v>
      </c>
      <c r="D26" s="16">
        <v>4830</v>
      </c>
      <c r="E26" s="16">
        <v>3940</v>
      </c>
      <c r="F26" s="16">
        <v>9313000</v>
      </c>
      <c r="G26" s="16">
        <v>7743000</v>
      </c>
      <c r="H26" s="16">
        <v>844700</v>
      </c>
      <c r="I26" s="22">
        <v>1928.2</v>
      </c>
    </row>
    <row r="27" spans="2:9" ht="12">
      <c r="B27" s="3"/>
      <c r="C27" s="3">
        <v>29</v>
      </c>
      <c r="D27" s="16">
        <v>4670</v>
      </c>
      <c r="E27" s="16">
        <v>3800</v>
      </c>
      <c r="F27" s="16">
        <v>9346000</v>
      </c>
      <c r="G27" s="16">
        <v>7797000</v>
      </c>
      <c r="H27" s="16">
        <v>839300</v>
      </c>
      <c r="I27" s="22">
        <v>2001.3</v>
      </c>
    </row>
    <row r="28" spans="2:9" ht="12">
      <c r="B28" s="23"/>
      <c r="C28" s="23">
        <v>30</v>
      </c>
      <c r="D28" s="24">
        <v>4470</v>
      </c>
      <c r="E28" s="24">
        <v>3640</v>
      </c>
      <c r="F28" s="24">
        <v>9189000</v>
      </c>
      <c r="G28" s="24">
        <v>7677000</v>
      </c>
      <c r="H28" s="24">
        <v>823700</v>
      </c>
      <c r="I28" s="33">
        <v>2055.7</v>
      </c>
    </row>
    <row r="29" spans="2:9" ht="12">
      <c r="B29" s="23"/>
      <c r="C29" s="23">
        <v>31</v>
      </c>
      <c r="D29" s="24">
        <v>4320</v>
      </c>
      <c r="E29" s="24">
        <v>3460</v>
      </c>
      <c r="F29" s="24">
        <v>9156000</v>
      </c>
      <c r="G29" s="24">
        <v>7594000</v>
      </c>
      <c r="H29" s="24">
        <v>853100</v>
      </c>
      <c r="I29" s="33">
        <v>2119.4</v>
      </c>
    </row>
    <row r="30" spans="2:9" ht="12">
      <c r="B30" s="23"/>
      <c r="C30" s="52" t="s">
        <v>35</v>
      </c>
      <c r="D30" s="36" t="s">
        <v>37</v>
      </c>
      <c r="E30" s="36" t="s">
        <v>22</v>
      </c>
      <c r="F30" s="36" t="s">
        <v>22</v>
      </c>
      <c r="G30" s="36" t="s">
        <v>22</v>
      </c>
      <c r="H30" s="36" t="s">
        <v>22</v>
      </c>
      <c r="I30" s="65" t="s">
        <v>22</v>
      </c>
    </row>
    <row r="31" spans="2:9" s="46" customFormat="1" ht="12">
      <c r="B31" s="52"/>
      <c r="C31" s="52">
        <v>3</v>
      </c>
      <c r="D31" s="36">
        <v>3850</v>
      </c>
      <c r="E31" s="36">
        <v>3040</v>
      </c>
      <c r="F31" s="36">
        <v>9290000</v>
      </c>
      <c r="G31" s="36">
        <v>7676000</v>
      </c>
      <c r="H31" s="36">
        <v>823200</v>
      </c>
      <c r="I31" s="65">
        <v>2413</v>
      </c>
    </row>
    <row r="32" spans="2:9" s="46" customFormat="1" ht="12">
      <c r="B32" s="52"/>
      <c r="C32" s="52">
        <v>4</v>
      </c>
      <c r="D32" s="36">
        <v>3590</v>
      </c>
      <c r="E32" s="36">
        <v>2750</v>
      </c>
      <c r="F32" s="36">
        <v>8949000</v>
      </c>
      <c r="G32" s="36">
        <v>7515000</v>
      </c>
      <c r="H32" s="36">
        <v>789100</v>
      </c>
      <c r="I32" s="65">
        <v>2492.8</v>
      </c>
    </row>
    <row r="33" spans="2:9" s="46" customFormat="1" ht="12">
      <c r="B33" s="47"/>
      <c r="C33" s="47">
        <v>5</v>
      </c>
      <c r="D33" s="57">
        <v>3370</v>
      </c>
      <c r="E33" s="57">
        <v>2640</v>
      </c>
      <c r="F33" s="57">
        <v>8956000</v>
      </c>
      <c r="G33" s="57">
        <v>7512000</v>
      </c>
      <c r="H33" s="57">
        <v>791800</v>
      </c>
      <c r="I33" s="58">
        <v>2657.6</v>
      </c>
    </row>
    <row r="34" spans="2:11" ht="12">
      <c r="B34" s="23" t="s">
        <v>2</v>
      </c>
      <c r="C34" s="52" t="s">
        <v>38</v>
      </c>
      <c r="D34" s="24">
        <v>2910</v>
      </c>
      <c r="E34" s="24">
        <v>2630</v>
      </c>
      <c r="F34" s="24">
        <v>1676000</v>
      </c>
      <c r="G34" s="24">
        <v>1386000</v>
      </c>
      <c r="H34" s="24">
        <v>162500</v>
      </c>
      <c r="I34" s="33">
        <v>575.9</v>
      </c>
      <c r="K34" s="21"/>
    </row>
    <row r="35" spans="2:9" ht="12">
      <c r="B35" s="23"/>
      <c r="C35" s="23">
        <v>10</v>
      </c>
      <c r="D35" s="24">
        <v>2620</v>
      </c>
      <c r="E35" s="24">
        <v>2400</v>
      </c>
      <c r="F35" s="24">
        <v>1699000</v>
      </c>
      <c r="G35" s="24">
        <v>1415000</v>
      </c>
      <c r="H35" s="24">
        <v>162700</v>
      </c>
      <c r="I35" s="33">
        <v>648.5</v>
      </c>
    </row>
    <row r="36" spans="2:9" ht="12">
      <c r="B36" s="23"/>
      <c r="C36" s="23">
        <v>11</v>
      </c>
      <c r="D36" s="24">
        <v>2380</v>
      </c>
      <c r="E36" s="24">
        <v>2110</v>
      </c>
      <c r="F36" s="24">
        <v>1686000</v>
      </c>
      <c r="G36" s="24">
        <v>1407000</v>
      </c>
      <c r="H36" s="24">
        <v>161700</v>
      </c>
      <c r="I36" s="33">
        <v>708.4</v>
      </c>
    </row>
    <row r="37" spans="2:9" ht="12">
      <c r="B37" s="23"/>
      <c r="C37" s="23">
        <v>12</v>
      </c>
      <c r="D37" s="24">
        <v>2120</v>
      </c>
      <c r="E37" s="24">
        <v>1920</v>
      </c>
      <c r="F37" s="24">
        <v>1642000</v>
      </c>
      <c r="G37" s="24">
        <v>1363000</v>
      </c>
      <c r="H37" s="24">
        <v>160100</v>
      </c>
      <c r="I37" s="33">
        <v>774.5</v>
      </c>
    </row>
    <row r="38" spans="2:9" ht="12">
      <c r="B38" s="23"/>
      <c r="C38" s="23">
        <v>13</v>
      </c>
      <c r="D38" s="24">
        <v>1920</v>
      </c>
      <c r="E38" s="24">
        <v>1710</v>
      </c>
      <c r="F38" s="24">
        <v>1618000</v>
      </c>
      <c r="G38" s="24">
        <v>1341000</v>
      </c>
      <c r="H38" s="24">
        <v>159700</v>
      </c>
      <c r="I38" s="33">
        <v>843.9</v>
      </c>
    </row>
    <row r="39" spans="2:9" ht="12">
      <c r="B39" s="23"/>
      <c r="C39" s="23">
        <v>14</v>
      </c>
      <c r="D39" s="24">
        <v>1680</v>
      </c>
      <c r="E39" s="24">
        <v>1510</v>
      </c>
      <c r="F39" s="24">
        <v>1603000</v>
      </c>
      <c r="G39" s="24">
        <v>1333000</v>
      </c>
      <c r="H39" s="24">
        <v>157000</v>
      </c>
      <c r="I39" s="33">
        <v>954.2</v>
      </c>
    </row>
    <row r="40" spans="2:9" ht="12">
      <c r="B40" s="23"/>
      <c r="C40" s="23">
        <v>15</v>
      </c>
      <c r="D40" s="24">
        <v>1560</v>
      </c>
      <c r="E40" s="24">
        <v>1410</v>
      </c>
      <c r="F40" s="24">
        <v>1641000</v>
      </c>
      <c r="G40" s="24">
        <v>1352000</v>
      </c>
      <c r="H40" s="24">
        <v>159300</v>
      </c>
      <c r="I40" s="33">
        <v>1051.9</v>
      </c>
    </row>
    <row r="41" spans="2:9" ht="12">
      <c r="B41" s="23"/>
      <c r="C41" s="23">
        <v>16</v>
      </c>
      <c r="D41" s="24">
        <v>1450</v>
      </c>
      <c r="E41" s="24">
        <v>1280</v>
      </c>
      <c r="F41" s="24">
        <v>1668000</v>
      </c>
      <c r="G41" s="24">
        <v>1371000</v>
      </c>
      <c r="H41" s="24">
        <v>159400</v>
      </c>
      <c r="I41" s="33">
        <v>1150.3</v>
      </c>
    </row>
    <row r="42" spans="2:9" ht="12">
      <c r="B42" s="23"/>
      <c r="C42" s="23">
        <v>17</v>
      </c>
      <c r="D42" s="36" t="s">
        <v>22</v>
      </c>
      <c r="E42" s="36" t="s">
        <v>22</v>
      </c>
      <c r="F42" s="36" t="s">
        <v>22</v>
      </c>
      <c r="G42" s="36" t="s">
        <v>22</v>
      </c>
      <c r="H42" s="36" t="s">
        <v>22</v>
      </c>
      <c r="I42" s="65" t="s">
        <v>22</v>
      </c>
    </row>
    <row r="43" spans="2:9" ht="12">
      <c r="B43" s="23"/>
      <c r="C43" s="23">
        <v>18</v>
      </c>
      <c r="D43" s="24">
        <v>1205</v>
      </c>
      <c r="E43" s="24">
        <v>1046</v>
      </c>
      <c r="F43" s="24">
        <v>1593500</v>
      </c>
      <c r="G43" s="24">
        <v>1310700</v>
      </c>
      <c r="H43" s="24">
        <v>156800</v>
      </c>
      <c r="I43" s="33">
        <v>1322.4</v>
      </c>
    </row>
    <row r="44" spans="2:9" ht="12">
      <c r="B44" s="23"/>
      <c r="C44" s="23">
        <v>19</v>
      </c>
      <c r="D44" s="24">
        <f>182+170+300+159+175+153</f>
        <v>1139</v>
      </c>
      <c r="E44" s="24">
        <f>159+151+266+134+157+129</f>
        <v>996</v>
      </c>
      <c r="F44" s="24">
        <f>386400+414000+221300+236900+175400+206200</f>
        <v>1640200</v>
      </c>
      <c r="G44" s="24">
        <f>339300+335100+183000+203200+150500+162900</f>
        <v>1374000</v>
      </c>
      <c r="H44" s="24">
        <f>32900+40500+22300+23600+17000+18300</f>
        <v>154600</v>
      </c>
      <c r="I44" s="33">
        <v>1440</v>
      </c>
    </row>
    <row r="45" spans="2:9" ht="12">
      <c r="B45" s="23"/>
      <c r="C45" s="23">
        <v>20</v>
      </c>
      <c r="D45" s="24">
        <v>1060</v>
      </c>
      <c r="E45" s="24">
        <v>915</v>
      </c>
      <c r="F45" s="24">
        <v>1653000</v>
      </c>
      <c r="G45" s="24">
        <v>1388000</v>
      </c>
      <c r="H45" s="24">
        <v>156100</v>
      </c>
      <c r="I45" s="33">
        <v>1559.4</v>
      </c>
    </row>
    <row r="46" spans="2:9" ht="12">
      <c r="B46" s="23"/>
      <c r="C46" s="23">
        <v>21</v>
      </c>
      <c r="D46" s="24">
        <v>992</v>
      </c>
      <c r="E46" s="24">
        <v>858</v>
      </c>
      <c r="F46" s="24">
        <v>1711000</v>
      </c>
      <c r="G46" s="24">
        <v>1441000</v>
      </c>
      <c r="H46" s="24">
        <v>159500</v>
      </c>
      <c r="I46" s="33">
        <v>1724.8</v>
      </c>
    </row>
    <row r="47" spans="2:9" ht="12">
      <c r="B47" s="23"/>
      <c r="C47" s="23">
        <v>22</v>
      </c>
      <c r="D47" s="36" t="s">
        <v>22</v>
      </c>
      <c r="E47" s="36" t="s">
        <v>22</v>
      </c>
      <c r="F47" s="36" t="s">
        <v>22</v>
      </c>
      <c r="G47" s="36" t="s">
        <v>22</v>
      </c>
      <c r="H47" s="36" t="s">
        <v>22</v>
      </c>
      <c r="I47" s="65" t="s">
        <v>22</v>
      </c>
    </row>
    <row r="48" spans="2:9" ht="12">
      <c r="B48" s="23"/>
      <c r="C48" s="23">
        <v>23</v>
      </c>
      <c r="D48" s="24">
        <v>850</v>
      </c>
      <c r="E48" s="24">
        <v>735</v>
      </c>
      <c r="F48" s="24">
        <v>1740000</v>
      </c>
      <c r="G48" s="24">
        <v>1462000</v>
      </c>
      <c r="H48" s="24">
        <v>160000</v>
      </c>
      <c r="I48" s="33">
        <v>2047.1</v>
      </c>
    </row>
    <row r="49" spans="2:9" ht="12">
      <c r="B49" s="23"/>
      <c r="C49" s="23">
        <v>24</v>
      </c>
      <c r="D49" s="24">
        <v>780</v>
      </c>
      <c r="E49" s="24">
        <v>664</v>
      </c>
      <c r="F49" s="24">
        <v>1669000</v>
      </c>
      <c r="G49" s="24">
        <v>1408000</v>
      </c>
      <c r="H49" s="24">
        <v>150400</v>
      </c>
      <c r="I49" s="33">
        <v>2139.7</v>
      </c>
    </row>
    <row r="50" spans="2:9" ht="12">
      <c r="B50" s="23"/>
      <c r="C50" s="23">
        <v>25</v>
      </c>
      <c r="D50" s="24">
        <v>716</v>
      </c>
      <c r="E50" s="24">
        <v>588</v>
      </c>
      <c r="F50" s="24">
        <v>1638000</v>
      </c>
      <c r="G50" s="24">
        <v>1388000</v>
      </c>
      <c r="H50" s="24">
        <v>149700</v>
      </c>
      <c r="I50" s="33">
        <v>2287.7</v>
      </c>
    </row>
    <row r="51" spans="2:9" ht="12">
      <c r="B51" s="23"/>
      <c r="C51" s="23">
        <v>26</v>
      </c>
      <c r="D51" s="24">
        <v>663</v>
      </c>
      <c r="E51" s="24">
        <v>544</v>
      </c>
      <c r="F51" s="24">
        <v>1602000</v>
      </c>
      <c r="G51" s="24">
        <v>1350000</v>
      </c>
      <c r="H51" s="24">
        <v>148800</v>
      </c>
      <c r="I51" s="33">
        <v>2416.3</v>
      </c>
    </row>
    <row r="52" spans="2:9" ht="12">
      <c r="B52" s="23"/>
      <c r="C52" s="23">
        <v>27</v>
      </c>
      <c r="D52" s="36" t="s">
        <v>22</v>
      </c>
      <c r="E52" s="36" t="s">
        <v>22</v>
      </c>
      <c r="F52" s="36" t="s">
        <v>22</v>
      </c>
      <c r="G52" s="36" t="s">
        <v>22</v>
      </c>
      <c r="H52" s="36" t="s">
        <v>22</v>
      </c>
      <c r="I52" s="65" t="s">
        <v>22</v>
      </c>
    </row>
    <row r="53" spans="2:9" ht="12">
      <c r="B53" s="23"/>
      <c r="C53" s="23">
        <v>28</v>
      </c>
      <c r="D53" s="24">
        <v>609</v>
      </c>
      <c r="E53" s="24">
        <v>497</v>
      </c>
      <c r="F53" s="24">
        <v>1557000</v>
      </c>
      <c r="G53" s="24">
        <v>1298000</v>
      </c>
      <c r="H53" s="24">
        <v>138400</v>
      </c>
      <c r="I53" s="33">
        <v>2556.7</v>
      </c>
    </row>
    <row r="54" spans="2:9" ht="12">
      <c r="B54" s="23"/>
      <c r="C54" s="23">
        <v>29</v>
      </c>
      <c r="D54" s="24">
        <v>569</v>
      </c>
      <c r="E54" s="24">
        <v>462</v>
      </c>
      <c r="F54" s="24">
        <v>1528000</v>
      </c>
      <c r="G54" s="24">
        <v>1289000</v>
      </c>
      <c r="H54" s="24">
        <v>140100</v>
      </c>
      <c r="I54" s="33">
        <v>2685.4</v>
      </c>
    </row>
    <row r="55" spans="2:9" ht="12">
      <c r="B55" s="23"/>
      <c r="C55" s="23">
        <v>30</v>
      </c>
      <c r="D55" s="24">
        <v>546</v>
      </c>
      <c r="E55" s="24">
        <v>443</v>
      </c>
      <c r="F55" s="24">
        <v>1519000</v>
      </c>
      <c r="G55" s="24">
        <v>1274000</v>
      </c>
      <c r="H55" s="24">
        <v>142200</v>
      </c>
      <c r="I55" s="33">
        <v>2782.1</v>
      </c>
    </row>
    <row r="56" spans="2:9" ht="12">
      <c r="B56" s="23"/>
      <c r="C56" s="23">
        <v>31</v>
      </c>
      <c r="D56" s="24">
        <v>522</v>
      </c>
      <c r="E56" s="24">
        <v>421</v>
      </c>
      <c r="F56" s="24">
        <v>1492000</v>
      </c>
      <c r="G56" s="24">
        <v>1256000</v>
      </c>
      <c r="H56" s="24">
        <v>145800</v>
      </c>
      <c r="I56" s="33">
        <v>2858.2</v>
      </c>
    </row>
    <row r="57" spans="2:9" ht="12">
      <c r="B57" s="23"/>
      <c r="C57" s="52" t="s">
        <v>33</v>
      </c>
      <c r="D57" s="36" t="s">
        <v>22</v>
      </c>
      <c r="E57" s="36" t="s">
        <v>22</v>
      </c>
      <c r="F57" s="36" t="s">
        <v>22</v>
      </c>
      <c r="G57" s="36" t="s">
        <v>22</v>
      </c>
      <c r="H57" s="36" t="s">
        <v>22</v>
      </c>
      <c r="I57" s="65" t="s">
        <v>22</v>
      </c>
    </row>
    <row r="58" spans="2:9" s="46" customFormat="1" ht="12">
      <c r="B58" s="52"/>
      <c r="C58" s="52">
        <v>3</v>
      </c>
      <c r="D58" s="36">
        <v>469</v>
      </c>
      <c r="E58" s="36">
        <v>375</v>
      </c>
      <c r="F58" s="36">
        <v>1608000</v>
      </c>
      <c r="G58" s="36">
        <v>1315000</v>
      </c>
      <c r="H58" s="36">
        <v>146800</v>
      </c>
      <c r="I58" s="65">
        <v>3428.6</v>
      </c>
    </row>
    <row r="59" spans="2:9" s="46" customFormat="1" ht="12">
      <c r="B59" s="52"/>
      <c r="C59" s="52">
        <v>4</v>
      </c>
      <c r="D59" s="36">
        <v>435</v>
      </c>
      <c r="E59" s="36">
        <v>325</v>
      </c>
      <c r="F59" s="36">
        <v>1604000</v>
      </c>
      <c r="G59" s="36">
        <v>1334000</v>
      </c>
      <c r="H59" s="36">
        <v>139000</v>
      </c>
      <c r="I59" s="65">
        <v>3687.4</v>
      </c>
    </row>
    <row r="60" spans="2:9" s="46" customFormat="1" ht="12">
      <c r="B60" s="47"/>
      <c r="C60" s="47">
        <v>5</v>
      </c>
      <c r="D60" s="57">
        <v>413</v>
      </c>
      <c r="E60" s="57">
        <v>323</v>
      </c>
      <c r="F60" s="57">
        <v>1574000</v>
      </c>
      <c r="G60" s="57">
        <v>1297000</v>
      </c>
      <c r="H60" s="57">
        <v>136700</v>
      </c>
      <c r="I60" s="58">
        <v>3811.1</v>
      </c>
    </row>
    <row r="61" spans="2:9" ht="12">
      <c r="B61" s="23" t="s">
        <v>3</v>
      </c>
      <c r="C61" s="52" t="s">
        <v>38</v>
      </c>
      <c r="D61" s="24">
        <v>970</v>
      </c>
      <c r="E61" s="24">
        <v>900</v>
      </c>
      <c r="F61" s="24">
        <v>230600</v>
      </c>
      <c r="G61" s="24">
        <v>172700</v>
      </c>
      <c r="H61" s="24">
        <v>25800</v>
      </c>
      <c r="I61" s="33">
        <v>237.7</v>
      </c>
    </row>
    <row r="62" spans="2:9" ht="12">
      <c r="B62" s="23"/>
      <c r="C62" s="23">
        <v>10</v>
      </c>
      <c r="D62" s="24">
        <v>820</v>
      </c>
      <c r="E62" s="24">
        <v>790</v>
      </c>
      <c r="F62" s="24">
        <v>242800</v>
      </c>
      <c r="G62" s="24">
        <v>184000</v>
      </c>
      <c r="H62" s="24">
        <v>26300</v>
      </c>
      <c r="I62" s="33">
        <v>296.1</v>
      </c>
    </row>
    <row r="63" spans="2:9" ht="12">
      <c r="B63" s="23"/>
      <c r="C63" s="23">
        <v>11</v>
      </c>
      <c r="D63" s="24">
        <v>760</v>
      </c>
      <c r="E63" s="24">
        <v>680</v>
      </c>
      <c r="F63" s="24">
        <v>245800</v>
      </c>
      <c r="G63" s="24">
        <v>184400</v>
      </c>
      <c r="H63" s="24">
        <v>25600</v>
      </c>
      <c r="I63" s="33">
        <v>323.4</v>
      </c>
    </row>
    <row r="64" spans="2:12" ht="12">
      <c r="B64" s="23"/>
      <c r="C64" s="23">
        <v>12</v>
      </c>
      <c r="D64" s="24">
        <v>690</v>
      </c>
      <c r="E64" s="24">
        <v>630</v>
      </c>
      <c r="F64" s="24">
        <v>236200</v>
      </c>
      <c r="G64" s="24">
        <v>177700</v>
      </c>
      <c r="H64" s="24">
        <v>24600</v>
      </c>
      <c r="I64" s="33">
        <v>342.3</v>
      </c>
      <c r="L64" s="21"/>
    </row>
    <row r="65" spans="2:9" ht="12">
      <c r="B65" s="23"/>
      <c r="C65" s="23">
        <v>13</v>
      </c>
      <c r="D65" s="24">
        <v>620</v>
      </c>
      <c r="E65" s="24">
        <v>560</v>
      </c>
      <c r="F65" s="24">
        <v>239000</v>
      </c>
      <c r="G65" s="24">
        <v>181900</v>
      </c>
      <c r="H65" s="24">
        <v>25100</v>
      </c>
      <c r="I65" s="33">
        <v>385.5</v>
      </c>
    </row>
    <row r="66" spans="2:9" ht="12">
      <c r="B66" s="23"/>
      <c r="C66" s="23">
        <v>14</v>
      </c>
      <c r="D66" s="24">
        <v>500</v>
      </c>
      <c r="E66" s="24">
        <v>470</v>
      </c>
      <c r="F66" s="24">
        <v>217300</v>
      </c>
      <c r="G66" s="24">
        <v>166500</v>
      </c>
      <c r="H66" s="24">
        <v>23700</v>
      </c>
      <c r="I66" s="33">
        <v>434.6</v>
      </c>
    </row>
    <row r="67" spans="2:9" ht="12">
      <c r="B67" s="23"/>
      <c r="C67" s="23">
        <v>15</v>
      </c>
      <c r="D67" s="24">
        <v>460</v>
      </c>
      <c r="E67" s="24">
        <v>420</v>
      </c>
      <c r="F67" s="24">
        <v>233100</v>
      </c>
      <c r="G67" s="24">
        <v>178500</v>
      </c>
      <c r="H67" s="24">
        <v>24600</v>
      </c>
      <c r="I67" s="33">
        <v>506.7</v>
      </c>
    </row>
    <row r="68" spans="2:9" ht="12">
      <c r="B68" s="23"/>
      <c r="C68" s="23">
        <v>16</v>
      </c>
      <c r="D68" s="24">
        <v>405</v>
      </c>
      <c r="E68" s="24">
        <v>361</v>
      </c>
      <c r="F68" s="24">
        <v>238300</v>
      </c>
      <c r="G68" s="24">
        <v>185100</v>
      </c>
      <c r="H68" s="24">
        <v>23100</v>
      </c>
      <c r="I68" s="33">
        <v>588.4</v>
      </c>
    </row>
    <row r="69" spans="2:9" ht="12">
      <c r="B69" s="23"/>
      <c r="C69" s="23">
        <v>17</v>
      </c>
      <c r="D69" s="36" t="s">
        <v>22</v>
      </c>
      <c r="E69" s="36" t="s">
        <v>22</v>
      </c>
      <c r="F69" s="36" t="s">
        <v>22</v>
      </c>
      <c r="G69" s="36" t="s">
        <v>22</v>
      </c>
      <c r="H69" s="36" t="s">
        <v>22</v>
      </c>
      <c r="I69" s="34" t="s">
        <v>22</v>
      </c>
    </row>
    <row r="70" spans="2:9" ht="12">
      <c r="B70" s="23"/>
      <c r="C70" s="23">
        <v>18</v>
      </c>
      <c r="D70" s="24">
        <v>323</v>
      </c>
      <c r="E70" s="24">
        <v>291</v>
      </c>
      <c r="F70" s="24">
        <v>211900</v>
      </c>
      <c r="G70" s="24">
        <v>161400</v>
      </c>
      <c r="H70" s="24">
        <v>22500</v>
      </c>
      <c r="I70" s="33">
        <v>656</v>
      </c>
    </row>
    <row r="71" spans="2:9" ht="12">
      <c r="B71" s="23"/>
      <c r="C71" s="23">
        <v>19</v>
      </c>
      <c r="D71" s="24">
        <v>300</v>
      </c>
      <c r="E71" s="24">
        <v>266</v>
      </c>
      <c r="F71" s="24">
        <v>221300</v>
      </c>
      <c r="G71" s="24">
        <v>183000</v>
      </c>
      <c r="H71" s="24">
        <v>22300</v>
      </c>
      <c r="I71" s="33">
        <v>737.7</v>
      </c>
    </row>
    <row r="72" spans="2:9" ht="12">
      <c r="B72" s="23"/>
      <c r="C72" s="23">
        <v>20</v>
      </c>
      <c r="D72" s="24">
        <v>276</v>
      </c>
      <c r="E72" s="24">
        <v>246</v>
      </c>
      <c r="F72" s="24">
        <v>221800</v>
      </c>
      <c r="G72" s="24">
        <v>185400</v>
      </c>
      <c r="H72" s="24">
        <v>22500</v>
      </c>
      <c r="I72" s="33">
        <v>803.6</v>
      </c>
    </row>
    <row r="73" spans="2:9" ht="12">
      <c r="B73" s="23"/>
      <c r="C73" s="23">
        <v>21</v>
      </c>
      <c r="D73" s="35">
        <v>247</v>
      </c>
      <c r="E73" s="35">
        <v>216</v>
      </c>
      <c r="F73" s="35">
        <v>240900</v>
      </c>
      <c r="G73" s="35">
        <v>200500</v>
      </c>
      <c r="H73" s="35">
        <v>23100</v>
      </c>
      <c r="I73" s="65">
        <v>975.3</v>
      </c>
    </row>
    <row r="74" spans="2:9" ht="12">
      <c r="B74" s="23"/>
      <c r="C74" s="23">
        <v>22</v>
      </c>
      <c r="D74" s="36" t="s">
        <v>22</v>
      </c>
      <c r="E74" s="36" t="s">
        <v>22</v>
      </c>
      <c r="F74" s="36" t="s">
        <v>22</v>
      </c>
      <c r="G74" s="36" t="s">
        <v>22</v>
      </c>
      <c r="H74" s="36" t="s">
        <v>22</v>
      </c>
      <c r="I74" s="34" t="s">
        <v>22</v>
      </c>
    </row>
    <row r="75" spans="2:9" ht="12">
      <c r="B75" s="23"/>
      <c r="C75" s="23">
        <v>23</v>
      </c>
      <c r="D75" s="35">
        <v>190</v>
      </c>
      <c r="E75" s="35">
        <v>172</v>
      </c>
      <c r="F75" s="35">
        <v>223200</v>
      </c>
      <c r="G75" s="35">
        <v>180500</v>
      </c>
      <c r="H75" s="35">
        <v>23500</v>
      </c>
      <c r="I75" s="65">
        <v>1174.7</v>
      </c>
    </row>
    <row r="76" spans="2:9" ht="12">
      <c r="B76" s="23"/>
      <c r="C76" s="23">
        <v>24</v>
      </c>
      <c r="D76" s="35">
        <v>175</v>
      </c>
      <c r="E76" s="35">
        <v>155</v>
      </c>
      <c r="F76" s="35">
        <v>209900</v>
      </c>
      <c r="G76" s="35">
        <v>171200</v>
      </c>
      <c r="H76" s="35">
        <v>21300</v>
      </c>
      <c r="I76" s="65">
        <v>1199.4</v>
      </c>
    </row>
    <row r="77" spans="2:9" ht="12">
      <c r="B77" s="23"/>
      <c r="C77" s="23">
        <v>25</v>
      </c>
      <c r="D77" s="35">
        <v>165</v>
      </c>
      <c r="E77" s="35">
        <v>144</v>
      </c>
      <c r="F77" s="35">
        <v>211800</v>
      </c>
      <c r="G77" s="35">
        <v>173300</v>
      </c>
      <c r="H77" s="35">
        <v>21300</v>
      </c>
      <c r="I77" s="65">
        <v>1283.6</v>
      </c>
    </row>
    <row r="78" spans="2:9" ht="12">
      <c r="B78" s="23"/>
      <c r="C78" s="23">
        <v>26</v>
      </c>
      <c r="D78" s="35">
        <v>155</v>
      </c>
      <c r="E78" s="35">
        <v>137</v>
      </c>
      <c r="F78" s="35">
        <v>208700</v>
      </c>
      <c r="G78" s="35">
        <v>171200</v>
      </c>
      <c r="H78" s="35">
        <v>20800</v>
      </c>
      <c r="I78" s="65">
        <v>1346.5</v>
      </c>
    </row>
    <row r="79" spans="2:9" ht="12">
      <c r="B79" s="23"/>
      <c r="C79" s="23">
        <v>27</v>
      </c>
      <c r="D79" s="36" t="s">
        <v>22</v>
      </c>
      <c r="E79" s="36" t="s">
        <v>22</v>
      </c>
      <c r="F79" s="36" t="s">
        <v>22</v>
      </c>
      <c r="G79" s="36" t="s">
        <v>22</v>
      </c>
      <c r="H79" s="36" t="s">
        <v>22</v>
      </c>
      <c r="I79" s="34" t="s">
        <v>22</v>
      </c>
    </row>
    <row r="80" spans="2:9" ht="12">
      <c r="B80" s="23"/>
      <c r="C80" s="23">
        <v>28</v>
      </c>
      <c r="D80" s="36">
        <v>137</v>
      </c>
      <c r="E80" s="36">
        <v>122</v>
      </c>
      <c r="F80" s="36">
        <v>214800</v>
      </c>
      <c r="G80" s="36">
        <v>169300</v>
      </c>
      <c r="H80" s="36">
        <v>21000</v>
      </c>
      <c r="I80" s="34">
        <v>1567.9</v>
      </c>
    </row>
    <row r="81" spans="2:9" ht="12">
      <c r="B81" s="23"/>
      <c r="C81" s="23">
        <v>29</v>
      </c>
      <c r="D81" s="35">
        <v>133</v>
      </c>
      <c r="E81" s="35">
        <v>106</v>
      </c>
      <c r="F81" s="35">
        <v>197200</v>
      </c>
      <c r="G81" s="35">
        <v>160400</v>
      </c>
      <c r="H81" s="35">
        <v>19700</v>
      </c>
      <c r="I81" s="65">
        <v>1482.7</v>
      </c>
    </row>
    <row r="82" spans="2:9" ht="12">
      <c r="B82" s="23"/>
      <c r="C82" s="23">
        <v>30</v>
      </c>
      <c r="D82" s="52">
        <v>123</v>
      </c>
      <c r="E82" s="52">
        <v>98</v>
      </c>
      <c r="F82" s="36">
        <v>194200</v>
      </c>
      <c r="G82" s="36">
        <v>158600</v>
      </c>
      <c r="H82" s="36">
        <v>19200</v>
      </c>
      <c r="I82" s="65">
        <v>1578.9</v>
      </c>
    </row>
    <row r="83" spans="2:9" ht="12">
      <c r="B83" s="23"/>
      <c r="C83" s="23">
        <v>31</v>
      </c>
      <c r="D83" s="52">
        <v>116</v>
      </c>
      <c r="E83" s="52">
        <v>89</v>
      </c>
      <c r="F83" s="36">
        <v>186100</v>
      </c>
      <c r="G83" s="36">
        <v>157300</v>
      </c>
      <c r="H83" s="36">
        <v>18600</v>
      </c>
      <c r="I83" s="65">
        <v>1604.3</v>
      </c>
    </row>
    <row r="84" spans="2:9" ht="12">
      <c r="B84" s="3"/>
      <c r="C84" s="53" t="s">
        <v>33</v>
      </c>
      <c r="D84" s="53" t="s">
        <v>22</v>
      </c>
      <c r="E84" s="53" t="s">
        <v>22</v>
      </c>
      <c r="F84" s="66" t="s">
        <v>22</v>
      </c>
      <c r="G84" s="66" t="s">
        <v>22</v>
      </c>
      <c r="H84" s="66" t="s">
        <v>22</v>
      </c>
      <c r="I84" s="67" t="s">
        <v>22</v>
      </c>
    </row>
    <row r="85" spans="2:9" s="46" customFormat="1" ht="12">
      <c r="B85" s="53"/>
      <c r="C85" s="53">
        <v>3</v>
      </c>
      <c r="D85" s="53">
        <v>109</v>
      </c>
      <c r="E85" s="53">
        <v>86</v>
      </c>
      <c r="F85" s="66">
        <v>198900</v>
      </c>
      <c r="G85" s="66">
        <v>163200</v>
      </c>
      <c r="H85" s="66">
        <v>19300</v>
      </c>
      <c r="I85" s="67">
        <v>1824.8</v>
      </c>
    </row>
    <row r="86" spans="2:9" s="46" customFormat="1" ht="12">
      <c r="B86" s="53"/>
      <c r="C86" s="53">
        <v>4</v>
      </c>
      <c r="D86" s="53">
        <v>94</v>
      </c>
      <c r="E86" s="53">
        <v>79</v>
      </c>
      <c r="F86" s="66">
        <v>187000</v>
      </c>
      <c r="G86" s="66">
        <v>158200</v>
      </c>
      <c r="H86" s="66">
        <v>17300</v>
      </c>
      <c r="I86" s="67">
        <v>1989.4</v>
      </c>
    </row>
    <row r="87" spans="2:9" s="46" customFormat="1" ht="12">
      <c r="B87" s="48"/>
      <c r="C87" s="48">
        <v>5</v>
      </c>
      <c r="D87" s="48">
        <v>94</v>
      </c>
      <c r="E87" s="48">
        <v>78</v>
      </c>
      <c r="F87" s="59">
        <v>180300</v>
      </c>
      <c r="G87" s="59">
        <v>149300</v>
      </c>
      <c r="H87" s="59">
        <v>17300</v>
      </c>
      <c r="I87" s="60">
        <v>1918.1</v>
      </c>
    </row>
    <row r="88" spans="3:9" ht="12">
      <c r="C88" s="18"/>
      <c r="D88" s="18"/>
      <c r="E88" s="18"/>
      <c r="F88" s="18"/>
      <c r="G88" s="18"/>
      <c r="H88" s="18"/>
      <c r="I88" s="51" t="s">
        <v>28</v>
      </c>
    </row>
    <row r="89" spans="4:9" ht="12">
      <c r="D89" s="18"/>
      <c r="E89" s="18"/>
      <c r="F89" s="18"/>
      <c r="G89" s="18"/>
      <c r="H89" s="18"/>
      <c r="I89" s="18"/>
    </row>
  </sheetData>
  <sheetProtection/>
  <mergeCells count="10">
    <mergeCell ref="F3:I3"/>
    <mergeCell ref="I4:I6"/>
    <mergeCell ref="B4:B6"/>
    <mergeCell ref="C4:C6"/>
    <mergeCell ref="D4:D6"/>
    <mergeCell ref="F4:H4"/>
    <mergeCell ref="E5:E6"/>
    <mergeCell ref="F5:F6"/>
    <mergeCell ref="G5:G6"/>
    <mergeCell ref="H5:H6"/>
  </mergeCells>
  <dataValidations count="2">
    <dataValidation allowBlank="1" showInputMessage="1" showErrorMessage="1" imeMode="on" sqref="I2:I4 D2:G6 H2 H4:H6 D70:I73 D75:I78 A1:B65536 J1:IV65536 D81:I65536"/>
    <dataValidation allowBlank="1" showInputMessage="1" showErrorMessage="1" imeMode="off" sqref="D79:I80 D74:I74 D7:I69 C2:C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8"/>
  <sheetViews>
    <sheetView showGridLines="0" zoomScale="110" zoomScaleNormal="110" zoomScaleSheetLayoutView="100" zoomScalePageLayoutView="0" workbookViewId="0" topLeftCell="A1">
      <pane xSplit="2" ySplit="6" topLeftCell="C7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D59" sqref="D59"/>
    </sheetView>
  </sheetViews>
  <sheetFormatPr defaultColWidth="9.00390625" defaultRowHeight="12.75"/>
  <cols>
    <col min="1" max="1" width="1.75390625" style="1" customWidth="1"/>
    <col min="2" max="2" width="6.75390625" style="1" customWidth="1"/>
    <col min="3" max="3" width="4.75390625" style="1" customWidth="1"/>
    <col min="4" max="13" width="12.75390625" style="1" customWidth="1"/>
    <col min="14" max="14" width="6.75390625" style="1" customWidth="1"/>
    <col min="15" max="15" width="4.75390625" style="1" customWidth="1"/>
    <col min="16" max="16" width="1.75390625" style="1" customWidth="1"/>
    <col min="17" max="16384" width="9.125" style="1" customWidth="1"/>
  </cols>
  <sheetData>
    <row r="1" ht="14.25">
      <c r="B1" s="9" t="s">
        <v>27</v>
      </c>
    </row>
    <row r="3" spans="2:8" ht="14.25">
      <c r="B3" s="9" t="s">
        <v>17</v>
      </c>
      <c r="E3" s="81" t="s">
        <v>42</v>
      </c>
      <c r="F3" s="81"/>
      <c r="G3" s="81"/>
      <c r="H3" s="81"/>
    </row>
    <row r="4" spans="2:8" s="2" customFormat="1" ht="12" customHeight="1">
      <c r="B4" s="82" t="s">
        <v>9</v>
      </c>
      <c r="C4" s="82" t="s">
        <v>10</v>
      </c>
      <c r="D4" s="82" t="s">
        <v>30</v>
      </c>
      <c r="E4" s="93" t="s">
        <v>29</v>
      </c>
      <c r="F4" s="96" t="s">
        <v>18</v>
      </c>
      <c r="G4" s="97"/>
      <c r="H4" s="90" t="s">
        <v>40</v>
      </c>
    </row>
    <row r="5" spans="2:8" s="2" customFormat="1" ht="12">
      <c r="B5" s="82"/>
      <c r="C5" s="82"/>
      <c r="D5" s="82"/>
      <c r="E5" s="94"/>
      <c r="F5" s="83" t="s">
        <v>39</v>
      </c>
      <c r="G5" s="83" t="s">
        <v>24</v>
      </c>
      <c r="H5" s="95"/>
    </row>
    <row r="6" spans="2:8" s="2" customFormat="1" ht="12" customHeight="1">
      <c r="B6" s="82"/>
      <c r="C6" s="82"/>
      <c r="D6" s="82"/>
      <c r="E6" s="94"/>
      <c r="F6" s="82"/>
      <c r="G6" s="82"/>
      <c r="H6" s="91"/>
    </row>
    <row r="7" spans="2:8" ht="12">
      <c r="B7" s="3" t="s">
        <v>1</v>
      </c>
      <c r="C7" s="53" t="s">
        <v>38</v>
      </c>
      <c r="D7" s="16">
        <v>7020</v>
      </c>
      <c r="E7" s="16">
        <v>6530</v>
      </c>
      <c r="F7" s="16">
        <v>183765</v>
      </c>
      <c r="G7" s="16">
        <v>146152</v>
      </c>
      <c r="H7" s="15">
        <v>22.4</v>
      </c>
    </row>
    <row r="8" spans="2:8" ht="12">
      <c r="B8" s="3"/>
      <c r="C8" s="3">
        <v>10</v>
      </c>
      <c r="D8" s="16">
        <v>5840</v>
      </c>
      <c r="E8" s="16">
        <v>5390</v>
      </c>
      <c r="F8" s="16">
        <v>182644</v>
      </c>
      <c r="G8" s="16">
        <v>145299</v>
      </c>
      <c r="H8" s="15">
        <v>27</v>
      </c>
    </row>
    <row r="9" spans="2:8" ht="12">
      <c r="B9" s="3"/>
      <c r="C9" s="3">
        <v>11</v>
      </c>
      <c r="D9" s="16">
        <v>5520</v>
      </c>
      <c r="E9" s="16">
        <v>5070</v>
      </c>
      <c r="F9" s="16">
        <v>179781</v>
      </c>
      <c r="G9" s="16">
        <v>143148</v>
      </c>
      <c r="H9" s="15">
        <v>28.2</v>
      </c>
    </row>
    <row r="10" spans="2:8" ht="12">
      <c r="B10" s="3"/>
      <c r="C10" s="3">
        <v>12</v>
      </c>
      <c r="D10" s="16">
        <v>5330</v>
      </c>
      <c r="E10" s="16">
        <v>4890</v>
      </c>
      <c r="F10" s="16">
        <v>178463</v>
      </c>
      <c r="G10" s="16">
        <v>140287</v>
      </c>
      <c r="H10" s="15">
        <v>28.7</v>
      </c>
    </row>
    <row r="11" spans="2:8" ht="12">
      <c r="B11" s="3"/>
      <c r="C11" s="3">
        <v>13</v>
      </c>
      <c r="D11" s="16">
        <v>5153</v>
      </c>
      <c r="E11" s="16">
        <v>4718</v>
      </c>
      <c r="F11" s="16">
        <v>177396</v>
      </c>
      <c r="G11" s="16">
        <v>139248</v>
      </c>
      <c r="H11" s="15">
        <v>29.5</v>
      </c>
    </row>
    <row r="12" spans="2:8" ht="12">
      <c r="B12" s="3"/>
      <c r="C12" s="3">
        <v>14</v>
      </c>
      <c r="D12" s="17">
        <v>4760</v>
      </c>
      <c r="E12" s="17">
        <v>4530</v>
      </c>
      <c r="F12" s="17">
        <v>177444</v>
      </c>
      <c r="G12" s="17">
        <v>137718</v>
      </c>
      <c r="H12" s="68">
        <v>30.4</v>
      </c>
    </row>
    <row r="13" spans="2:8" ht="12">
      <c r="B13" s="3"/>
      <c r="C13" s="3">
        <v>15</v>
      </c>
      <c r="D13" s="17" t="s">
        <v>22</v>
      </c>
      <c r="E13" s="17">
        <v>4340</v>
      </c>
      <c r="F13" s="17">
        <v>175709</v>
      </c>
      <c r="G13" s="17">
        <v>137272</v>
      </c>
      <c r="H13" s="68">
        <v>31.6</v>
      </c>
    </row>
    <row r="14" spans="2:8" ht="12">
      <c r="B14" s="3"/>
      <c r="C14" s="3">
        <v>16</v>
      </c>
      <c r="D14" s="17">
        <v>4280</v>
      </c>
      <c r="E14" s="17">
        <v>4090</v>
      </c>
      <c r="F14" s="17">
        <v>174550</v>
      </c>
      <c r="G14" s="17">
        <v>137216</v>
      </c>
      <c r="H14" s="68">
        <v>33.5</v>
      </c>
    </row>
    <row r="15" spans="2:8" ht="12">
      <c r="B15" s="3"/>
      <c r="C15" s="3">
        <v>17</v>
      </c>
      <c r="D15" s="63" t="s">
        <v>22</v>
      </c>
      <c r="E15" s="63" t="s">
        <v>22</v>
      </c>
      <c r="F15" s="63" t="s">
        <v>22</v>
      </c>
      <c r="G15" s="63" t="s">
        <v>22</v>
      </c>
      <c r="H15" s="68" t="s">
        <v>22</v>
      </c>
    </row>
    <row r="16" spans="2:8" ht="12">
      <c r="B16" s="3"/>
      <c r="C16" s="3">
        <v>18</v>
      </c>
      <c r="D16" s="17">
        <v>3740</v>
      </c>
      <c r="E16" s="17">
        <v>3600</v>
      </c>
      <c r="F16" s="17">
        <v>176955</v>
      </c>
      <c r="G16" s="17">
        <v>136894</v>
      </c>
      <c r="H16" s="68">
        <v>38</v>
      </c>
    </row>
    <row r="17" spans="2:8" ht="12">
      <c r="B17" s="3"/>
      <c r="C17" s="3">
        <v>19</v>
      </c>
      <c r="D17" s="17">
        <v>3610</v>
      </c>
      <c r="E17" s="17">
        <v>3460</v>
      </c>
      <c r="F17" s="17">
        <v>183244</v>
      </c>
      <c r="G17" s="17">
        <v>142765</v>
      </c>
      <c r="H17" s="68">
        <v>41.3</v>
      </c>
    </row>
    <row r="18" spans="2:8" ht="12">
      <c r="B18" s="3"/>
      <c r="C18" s="3">
        <v>20</v>
      </c>
      <c r="D18" s="17">
        <v>3430</v>
      </c>
      <c r="E18" s="17">
        <v>3300</v>
      </c>
      <c r="F18" s="17">
        <v>181664</v>
      </c>
      <c r="G18" s="17">
        <v>142523</v>
      </c>
      <c r="H18" s="68">
        <v>43.2</v>
      </c>
    </row>
    <row r="19" spans="2:8" ht="12">
      <c r="B19" s="3"/>
      <c r="C19" s="3">
        <v>21</v>
      </c>
      <c r="D19" s="17">
        <v>3220</v>
      </c>
      <c r="E19" s="17">
        <v>3110</v>
      </c>
      <c r="F19" s="17">
        <v>178208</v>
      </c>
      <c r="G19" s="17">
        <v>139910</v>
      </c>
      <c r="H19" s="68">
        <v>45</v>
      </c>
    </row>
    <row r="20" spans="2:8" ht="12">
      <c r="B20" s="3"/>
      <c r="C20" s="3">
        <v>22</v>
      </c>
      <c r="D20" s="63" t="s">
        <v>22</v>
      </c>
      <c r="E20" s="63" t="s">
        <v>22</v>
      </c>
      <c r="F20" s="63" t="s">
        <v>22</v>
      </c>
      <c r="G20" s="63" t="s">
        <v>22</v>
      </c>
      <c r="H20" s="68" t="s">
        <v>22</v>
      </c>
    </row>
    <row r="21" spans="2:8" ht="12">
      <c r="B21" s="3"/>
      <c r="C21" s="3">
        <v>23</v>
      </c>
      <c r="D21" s="17">
        <v>3010</v>
      </c>
      <c r="E21" s="17">
        <v>2930</v>
      </c>
      <c r="F21" s="17">
        <v>175917</v>
      </c>
      <c r="G21" s="17">
        <v>137352</v>
      </c>
      <c r="H21" s="68">
        <v>46.9</v>
      </c>
    </row>
    <row r="22" spans="2:8" ht="12">
      <c r="B22" s="3"/>
      <c r="C22" s="3">
        <v>24</v>
      </c>
      <c r="D22" s="17">
        <v>2890</v>
      </c>
      <c r="E22" s="17">
        <v>2810</v>
      </c>
      <c r="F22" s="17">
        <v>174949</v>
      </c>
      <c r="G22" s="17">
        <v>135477</v>
      </c>
      <c r="H22" s="68">
        <v>48.2</v>
      </c>
    </row>
    <row r="23" spans="2:8" ht="12">
      <c r="B23" s="3"/>
      <c r="C23" s="3">
        <v>25</v>
      </c>
      <c r="D23" s="17">
        <v>2730</v>
      </c>
      <c r="E23" s="17">
        <v>2650</v>
      </c>
      <c r="F23" s="17">
        <v>172238</v>
      </c>
      <c r="G23" s="17">
        <v>133085</v>
      </c>
      <c r="H23" s="68">
        <v>50.2</v>
      </c>
    </row>
    <row r="24" spans="2:8" ht="12">
      <c r="B24" s="3"/>
      <c r="C24" s="3">
        <v>26</v>
      </c>
      <c r="D24" s="17">
        <v>2640</v>
      </c>
      <c r="E24" s="17">
        <v>2560</v>
      </c>
      <c r="F24" s="17">
        <v>172349</v>
      </c>
      <c r="G24" s="17">
        <v>133506</v>
      </c>
      <c r="H24" s="68">
        <v>52.2</v>
      </c>
    </row>
    <row r="25" spans="2:8" ht="12">
      <c r="B25" s="3"/>
      <c r="C25" s="3">
        <v>27</v>
      </c>
      <c r="D25" s="63" t="s">
        <v>22</v>
      </c>
      <c r="E25" s="63" t="s">
        <v>22</v>
      </c>
      <c r="F25" s="63" t="s">
        <v>22</v>
      </c>
      <c r="G25" s="63" t="s">
        <v>22</v>
      </c>
      <c r="H25" s="68" t="s">
        <v>22</v>
      </c>
    </row>
    <row r="26" spans="2:8" ht="12">
      <c r="B26" s="3"/>
      <c r="C26" s="3">
        <v>28</v>
      </c>
      <c r="D26" s="17">
        <v>2530</v>
      </c>
      <c r="E26" s="17">
        <v>2440</v>
      </c>
      <c r="F26" s="17">
        <v>173349</v>
      </c>
      <c r="G26" s="17">
        <v>134569</v>
      </c>
      <c r="H26" s="68">
        <v>55.2</v>
      </c>
    </row>
    <row r="27" spans="2:8" ht="12">
      <c r="B27" s="23"/>
      <c r="C27" s="23">
        <v>29</v>
      </c>
      <c r="D27" s="36">
        <v>2440</v>
      </c>
      <c r="E27" s="35">
        <v>2350</v>
      </c>
      <c r="F27" s="35">
        <v>176366</v>
      </c>
      <c r="G27" s="35">
        <v>136101</v>
      </c>
      <c r="H27" s="37">
        <v>57.9</v>
      </c>
    </row>
    <row r="28" spans="2:8" ht="12">
      <c r="B28" s="23"/>
      <c r="C28" s="23">
        <v>30</v>
      </c>
      <c r="D28" s="36">
        <v>2280</v>
      </c>
      <c r="E28" s="35">
        <v>2200</v>
      </c>
      <c r="F28" s="35">
        <v>181950</v>
      </c>
      <c r="G28" s="35">
        <v>139036</v>
      </c>
      <c r="H28" s="37">
        <v>63.2</v>
      </c>
    </row>
    <row r="29" spans="2:8" ht="12">
      <c r="B29" s="23"/>
      <c r="C29" s="23">
        <v>31</v>
      </c>
      <c r="D29" s="36">
        <v>2190</v>
      </c>
      <c r="E29" s="35">
        <v>2120</v>
      </c>
      <c r="F29" s="35">
        <v>182368</v>
      </c>
      <c r="G29" s="35">
        <v>141792</v>
      </c>
      <c r="H29" s="37">
        <v>66.9</v>
      </c>
    </row>
    <row r="30" spans="2:8" ht="12">
      <c r="B30" s="23"/>
      <c r="C30" s="52" t="s">
        <v>33</v>
      </c>
      <c r="D30" s="36" t="s">
        <v>22</v>
      </c>
      <c r="E30" s="36" t="s">
        <v>22</v>
      </c>
      <c r="F30" s="36" t="s">
        <v>22</v>
      </c>
      <c r="G30" s="36" t="s">
        <v>22</v>
      </c>
      <c r="H30" s="37" t="s">
        <v>22</v>
      </c>
    </row>
    <row r="31" spans="2:8" s="46" customFormat="1" ht="12">
      <c r="B31" s="52"/>
      <c r="C31" s="52">
        <v>3</v>
      </c>
      <c r="D31" s="71">
        <v>1960</v>
      </c>
      <c r="E31" s="36">
        <v>1880</v>
      </c>
      <c r="F31" s="36">
        <v>180918</v>
      </c>
      <c r="G31" s="36">
        <v>140697</v>
      </c>
      <c r="H31" s="37">
        <v>74.8</v>
      </c>
    </row>
    <row r="32" spans="2:8" s="46" customFormat="1" ht="12">
      <c r="B32" s="52"/>
      <c r="C32" s="52">
        <v>4</v>
      </c>
      <c r="D32" s="71">
        <v>1880</v>
      </c>
      <c r="E32" s="36">
        <v>1809</v>
      </c>
      <c r="F32" s="36">
        <v>180096</v>
      </c>
      <c r="G32" s="36">
        <v>137291</v>
      </c>
      <c r="H32" s="37">
        <v>75.9</v>
      </c>
    </row>
    <row r="33" spans="2:8" s="46" customFormat="1" ht="12">
      <c r="B33" s="47"/>
      <c r="C33" s="47">
        <v>5</v>
      </c>
      <c r="D33" s="69">
        <v>1760</v>
      </c>
      <c r="E33" s="57">
        <v>1690</v>
      </c>
      <c r="F33" s="57">
        <v>169810</v>
      </c>
      <c r="G33" s="57">
        <v>128579</v>
      </c>
      <c r="H33" s="61">
        <v>76.1</v>
      </c>
    </row>
    <row r="34" spans="2:8" ht="12">
      <c r="B34" s="23" t="s">
        <v>2</v>
      </c>
      <c r="C34" s="52" t="s">
        <v>38</v>
      </c>
      <c r="D34" s="35">
        <v>600</v>
      </c>
      <c r="E34" s="35">
        <v>540</v>
      </c>
      <c r="F34" s="35">
        <v>23688</v>
      </c>
      <c r="G34" s="35">
        <v>19036</v>
      </c>
      <c r="H34" s="37">
        <v>35.3</v>
      </c>
    </row>
    <row r="35" spans="2:8" ht="12">
      <c r="B35" s="23"/>
      <c r="C35" s="23">
        <v>10</v>
      </c>
      <c r="D35" s="35">
        <v>490</v>
      </c>
      <c r="E35" s="35">
        <v>420</v>
      </c>
      <c r="F35" s="35">
        <v>23371</v>
      </c>
      <c r="G35" s="35">
        <v>18931</v>
      </c>
      <c r="H35" s="37">
        <v>45.1</v>
      </c>
    </row>
    <row r="36" spans="2:8" ht="12">
      <c r="B36" s="23"/>
      <c r="C36" s="23">
        <v>11</v>
      </c>
      <c r="D36" s="35">
        <v>440</v>
      </c>
      <c r="E36" s="35">
        <v>380</v>
      </c>
      <c r="F36" s="35">
        <v>22977</v>
      </c>
      <c r="G36" s="35">
        <v>18366</v>
      </c>
      <c r="H36" s="37">
        <v>48.3</v>
      </c>
    </row>
    <row r="37" spans="2:8" ht="12">
      <c r="B37" s="23"/>
      <c r="C37" s="23">
        <v>12</v>
      </c>
      <c r="D37" s="35">
        <v>430</v>
      </c>
      <c r="E37" s="35">
        <v>370</v>
      </c>
      <c r="F37" s="35">
        <v>23228</v>
      </c>
      <c r="G37" s="35">
        <v>18206</v>
      </c>
      <c r="H37" s="37">
        <v>49.2</v>
      </c>
    </row>
    <row r="38" spans="2:8" ht="12">
      <c r="B38" s="23"/>
      <c r="C38" s="23">
        <v>13</v>
      </c>
      <c r="D38" s="35">
        <v>428</v>
      </c>
      <c r="E38" s="35">
        <v>358</v>
      </c>
      <c r="F38" s="35">
        <v>23578</v>
      </c>
      <c r="G38" s="35">
        <v>18337</v>
      </c>
      <c r="H38" s="37">
        <v>51.2</v>
      </c>
    </row>
    <row r="39" spans="2:8" ht="12">
      <c r="B39" s="23"/>
      <c r="C39" s="23">
        <v>14</v>
      </c>
      <c r="D39" s="35">
        <v>410</v>
      </c>
      <c r="E39" s="35">
        <v>360</v>
      </c>
      <c r="F39" s="35">
        <v>23358</v>
      </c>
      <c r="G39" s="35">
        <v>18083</v>
      </c>
      <c r="H39" s="37">
        <v>50.2</v>
      </c>
    </row>
    <row r="40" spans="2:8" ht="12">
      <c r="B40" s="23"/>
      <c r="C40" s="23">
        <v>15</v>
      </c>
      <c r="D40" s="35" t="s">
        <v>22</v>
      </c>
      <c r="E40" s="35">
        <v>340</v>
      </c>
      <c r="F40" s="35">
        <v>23379</v>
      </c>
      <c r="G40" s="35">
        <v>18521</v>
      </c>
      <c r="H40" s="37">
        <v>54.5</v>
      </c>
    </row>
    <row r="41" spans="2:8" ht="12">
      <c r="B41" s="23"/>
      <c r="C41" s="23">
        <v>16</v>
      </c>
      <c r="D41" s="35">
        <v>357</v>
      </c>
      <c r="E41" s="35">
        <v>316</v>
      </c>
      <c r="F41" s="35">
        <v>22449</v>
      </c>
      <c r="G41" s="35">
        <v>17813</v>
      </c>
      <c r="H41" s="37">
        <v>56.4</v>
      </c>
    </row>
    <row r="42" spans="2:11" ht="12">
      <c r="B42" s="23"/>
      <c r="C42" s="23">
        <v>17</v>
      </c>
      <c r="D42" s="36" t="s">
        <v>22</v>
      </c>
      <c r="E42" s="36" t="s">
        <v>22</v>
      </c>
      <c r="F42" s="36" t="s">
        <v>22</v>
      </c>
      <c r="G42" s="36" t="s">
        <v>22</v>
      </c>
      <c r="H42" s="36" t="s">
        <v>22</v>
      </c>
      <c r="K42" s="21"/>
    </row>
    <row r="43" spans="2:8" ht="12">
      <c r="B43" s="23"/>
      <c r="C43" s="23">
        <v>18</v>
      </c>
      <c r="D43" s="35">
        <f>38+38+68+37+39+69</f>
        <v>289</v>
      </c>
      <c r="E43" s="35">
        <f>38+36+68+35+39+69</f>
        <v>285</v>
      </c>
      <c r="F43" s="35">
        <f>6031+4827+5415+1567+820+5816</f>
        <v>24476</v>
      </c>
      <c r="G43" s="35">
        <f>4755+3546+4202+1262+732+4311</f>
        <v>18808</v>
      </c>
      <c r="H43" s="37">
        <v>66</v>
      </c>
    </row>
    <row r="44" spans="2:8" ht="12">
      <c r="B44" s="23"/>
      <c r="C44" s="23">
        <v>19</v>
      </c>
      <c r="D44" s="35">
        <f>38+37+70+31+37+63</f>
        <v>276</v>
      </c>
      <c r="E44" s="35">
        <f>38+35+70+28+37+63</f>
        <v>271</v>
      </c>
      <c r="F44" s="35">
        <f>6088+5001+5151+1718+870+5788</f>
        <v>24616</v>
      </c>
      <c r="G44" s="35">
        <f>4828+3924+4290+1370+715+4219</f>
        <v>19346</v>
      </c>
      <c r="H44" s="37">
        <v>71.4</v>
      </c>
    </row>
    <row r="45" spans="2:8" ht="12">
      <c r="B45" s="23"/>
      <c r="C45" s="23">
        <v>20</v>
      </c>
      <c r="D45" s="35"/>
      <c r="E45" s="35">
        <v>256</v>
      </c>
      <c r="F45" s="35">
        <v>24626</v>
      </c>
      <c r="G45" s="35">
        <v>19245</v>
      </c>
      <c r="H45" s="37">
        <v>75.2</v>
      </c>
    </row>
    <row r="46" spans="2:8" ht="12">
      <c r="B46" s="23"/>
      <c r="C46" s="23">
        <v>21</v>
      </c>
      <c r="D46" s="35">
        <v>252</v>
      </c>
      <c r="E46" s="35">
        <v>250</v>
      </c>
      <c r="F46" s="35">
        <v>24860</v>
      </c>
      <c r="G46" s="35">
        <v>19153</v>
      </c>
      <c r="H46" s="37">
        <v>76.6</v>
      </c>
    </row>
    <row r="47" spans="2:8" ht="12">
      <c r="B47" s="23"/>
      <c r="C47" s="23">
        <v>22</v>
      </c>
      <c r="D47" s="36" t="s">
        <v>22</v>
      </c>
      <c r="E47" s="36" t="s">
        <v>22</v>
      </c>
      <c r="F47" s="36" t="s">
        <v>22</v>
      </c>
      <c r="G47" s="36" t="s">
        <v>22</v>
      </c>
      <c r="H47" s="37" t="s">
        <v>22</v>
      </c>
    </row>
    <row r="48" spans="2:8" ht="12">
      <c r="B48" s="23"/>
      <c r="C48" s="23">
        <v>23</v>
      </c>
      <c r="D48" s="35">
        <v>242</v>
      </c>
      <c r="E48" s="35">
        <v>241</v>
      </c>
      <c r="F48" s="35">
        <v>25695</v>
      </c>
      <c r="G48" s="35">
        <v>19316</v>
      </c>
      <c r="H48" s="37">
        <v>80.1</v>
      </c>
    </row>
    <row r="49" spans="2:8" ht="12">
      <c r="B49" s="23"/>
      <c r="C49" s="23">
        <v>24</v>
      </c>
      <c r="D49" s="35">
        <v>218</v>
      </c>
      <c r="E49" s="35">
        <v>216</v>
      </c>
      <c r="F49" s="35">
        <v>23685</v>
      </c>
      <c r="G49" s="35">
        <v>17730</v>
      </c>
      <c r="H49" s="37">
        <v>82.1</v>
      </c>
    </row>
    <row r="50" spans="2:8" ht="12">
      <c r="B50" s="23"/>
      <c r="C50" s="23">
        <v>25</v>
      </c>
      <c r="D50" s="35">
        <v>211</v>
      </c>
      <c r="E50" s="35">
        <v>209</v>
      </c>
      <c r="F50" s="35">
        <v>23340</v>
      </c>
      <c r="G50" s="35">
        <v>17823</v>
      </c>
      <c r="H50" s="37">
        <v>85.3</v>
      </c>
    </row>
    <row r="51" spans="2:8" ht="12">
      <c r="B51" s="23"/>
      <c r="C51" s="23">
        <v>26</v>
      </c>
      <c r="D51" s="35">
        <v>199</v>
      </c>
      <c r="E51" s="35">
        <v>198</v>
      </c>
      <c r="F51" s="35">
        <v>24029</v>
      </c>
      <c r="G51" s="35">
        <v>18063</v>
      </c>
      <c r="H51" s="37">
        <v>91.2</v>
      </c>
    </row>
    <row r="52" spans="2:8" ht="12">
      <c r="B52" s="23"/>
      <c r="C52" s="23">
        <v>27</v>
      </c>
      <c r="D52" s="36" t="s">
        <v>22</v>
      </c>
      <c r="E52" s="36" t="s">
        <v>22</v>
      </c>
      <c r="F52" s="36" t="s">
        <v>22</v>
      </c>
      <c r="G52" s="36" t="s">
        <v>22</v>
      </c>
      <c r="H52" s="37" t="s">
        <v>22</v>
      </c>
    </row>
    <row r="53" spans="2:8" ht="12">
      <c r="B53" s="23"/>
      <c r="C53" s="23">
        <v>28</v>
      </c>
      <c r="D53" s="35">
        <v>191</v>
      </c>
      <c r="E53" s="35">
        <v>191</v>
      </c>
      <c r="F53" s="35">
        <v>24322</v>
      </c>
      <c r="G53" s="35">
        <v>18102</v>
      </c>
      <c r="H53" s="37">
        <v>94.8</v>
      </c>
    </row>
    <row r="54" spans="2:8" ht="12">
      <c r="B54" s="23"/>
      <c r="C54" s="23">
        <v>29</v>
      </c>
      <c r="D54" s="36">
        <v>196</v>
      </c>
      <c r="E54" s="35">
        <v>191</v>
      </c>
      <c r="F54" s="35">
        <v>25392</v>
      </c>
      <c r="G54" s="35">
        <v>19172</v>
      </c>
      <c r="H54" s="37">
        <v>100.4</v>
      </c>
    </row>
    <row r="55" spans="2:8" ht="12">
      <c r="B55" s="23"/>
      <c r="C55" s="23">
        <v>30</v>
      </c>
      <c r="D55" s="36">
        <v>192</v>
      </c>
      <c r="E55" s="35">
        <v>185</v>
      </c>
      <c r="F55" s="35">
        <v>25883</v>
      </c>
      <c r="G55" s="35">
        <v>19653</v>
      </c>
      <c r="H55" s="37">
        <v>106.2</v>
      </c>
    </row>
    <row r="56" spans="2:8" ht="12">
      <c r="B56" s="23"/>
      <c r="C56" s="23">
        <v>31</v>
      </c>
      <c r="D56" s="36">
        <v>181</v>
      </c>
      <c r="E56" s="35">
        <v>174</v>
      </c>
      <c r="F56" s="35">
        <v>25324</v>
      </c>
      <c r="G56" s="35">
        <v>18558</v>
      </c>
      <c r="H56" s="37">
        <v>106.7</v>
      </c>
    </row>
    <row r="57" spans="2:8" ht="12">
      <c r="B57" s="23"/>
      <c r="C57" s="52" t="s">
        <v>33</v>
      </c>
      <c r="D57" s="36" t="s">
        <v>22</v>
      </c>
      <c r="E57" s="36" t="s">
        <v>22</v>
      </c>
      <c r="F57" s="36" t="s">
        <v>22</v>
      </c>
      <c r="G57" s="36" t="s">
        <v>22</v>
      </c>
      <c r="H57" s="37" t="s">
        <v>22</v>
      </c>
    </row>
    <row r="58" spans="2:8" s="46" customFormat="1" ht="12">
      <c r="B58" s="52"/>
      <c r="C58" s="52">
        <v>3</v>
      </c>
      <c r="D58" s="71">
        <v>161</v>
      </c>
      <c r="E58" s="36">
        <v>153</v>
      </c>
      <c r="F58" s="36">
        <v>24628</v>
      </c>
      <c r="G58" s="36">
        <v>18305</v>
      </c>
      <c r="H58" s="37">
        <v>119.6</v>
      </c>
    </row>
    <row r="59" spans="2:8" s="46" customFormat="1" ht="12">
      <c r="B59" s="52"/>
      <c r="C59" s="52">
        <v>4</v>
      </c>
      <c r="D59" s="71">
        <v>161</v>
      </c>
      <c r="E59" s="36">
        <v>155</v>
      </c>
      <c r="F59" s="36">
        <v>24152</v>
      </c>
      <c r="G59" s="36">
        <v>18152</v>
      </c>
      <c r="H59" s="37">
        <v>117.1</v>
      </c>
    </row>
    <row r="60" spans="2:8" s="46" customFormat="1" ht="12">
      <c r="B60" s="47"/>
      <c r="C60" s="47">
        <v>5</v>
      </c>
      <c r="D60" s="69">
        <v>146</v>
      </c>
      <c r="E60" s="57">
        <v>140</v>
      </c>
      <c r="F60" s="57">
        <v>23028</v>
      </c>
      <c r="G60" s="57">
        <v>16643</v>
      </c>
      <c r="H60" s="61">
        <v>118.9</v>
      </c>
    </row>
    <row r="61" spans="2:8" ht="12">
      <c r="B61" s="23" t="s">
        <v>3</v>
      </c>
      <c r="C61" s="52" t="s">
        <v>38</v>
      </c>
      <c r="D61" s="35">
        <v>130</v>
      </c>
      <c r="E61" s="35">
        <v>120</v>
      </c>
      <c r="F61" s="35">
        <v>4867</v>
      </c>
      <c r="G61" s="35">
        <v>4244</v>
      </c>
      <c r="H61" s="37">
        <v>35.4</v>
      </c>
    </row>
    <row r="62" spans="2:8" ht="12">
      <c r="B62" s="23"/>
      <c r="C62" s="23">
        <v>10</v>
      </c>
      <c r="D62" s="35">
        <v>120</v>
      </c>
      <c r="E62" s="35">
        <v>110</v>
      </c>
      <c r="F62" s="35">
        <v>4991</v>
      </c>
      <c r="G62" s="35">
        <v>4438</v>
      </c>
      <c r="H62" s="37">
        <v>40.3</v>
      </c>
    </row>
    <row r="63" spans="2:8" ht="12">
      <c r="B63" s="23"/>
      <c r="C63" s="23">
        <v>11</v>
      </c>
      <c r="D63" s="35">
        <v>110</v>
      </c>
      <c r="E63" s="35">
        <v>100</v>
      </c>
      <c r="F63" s="35">
        <v>4738</v>
      </c>
      <c r="G63" s="35">
        <v>4311</v>
      </c>
      <c r="H63" s="37">
        <v>43.1</v>
      </c>
    </row>
    <row r="64" spans="2:8" ht="12">
      <c r="B64" s="23"/>
      <c r="C64" s="23">
        <v>12</v>
      </c>
      <c r="D64" s="35">
        <v>100</v>
      </c>
      <c r="E64" s="35">
        <v>90</v>
      </c>
      <c r="F64" s="35">
        <v>4739</v>
      </c>
      <c r="G64" s="35">
        <v>4215</v>
      </c>
      <c r="H64" s="37">
        <v>46.8</v>
      </c>
    </row>
    <row r="65" spans="2:8" ht="12">
      <c r="B65" s="23"/>
      <c r="C65" s="23">
        <v>13</v>
      </c>
      <c r="D65" s="35">
        <v>100</v>
      </c>
      <c r="E65" s="35">
        <v>90</v>
      </c>
      <c r="F65" s="35">
        <v>4559</v>
      </c>
      <c r="G65" s="35">
        <v>3979</v>
      </c>
      <c r="H65" s="37">
        <v>42.3</v>
      </c>
    </row>
    <row r="66" spans="2:8" ht="12">
      <c r="B66" s="23"/>
      <c r="C66" s="23">
        <v>14</v>
      </c>
      <c r="D66" s="35">
        <v>100</v>
      </c>
      <c r="E66" s="35">
        <v>100</v>
      </c>
      <c r="F66" s="35">
        <v>4581</v>
      </c>
      <c r="G66" s="35">
        <v>4014</v>
      </c>
      <c r="H66" s="37">
        <v>40.1</v>
      </c>
    </row>
    <row r="67" spans="2:8" ht="12">
      <c r="B67" s="23"/>
      <c r="C67" s="23">
        <v>15</v>
      </c>
      <c r="D67" s="35">
        <v>90</v>
      </c>
      <c r="E67" s="35">
        <v>90</v>
      </c>
      <c r="F67" s="35">
        <v>4867</v>
      </c>
      <c r="G67" s="35">
        <v>4296</v>
      </c>
      <c r="H67" s="37">
        <v>47.7</v>
      </c>
    </row>
    <row r="68" spans="2:8" ht="12">
      <c r="B68" s="23"/>
      <c r="C68" s="23">
        <v>16</v>
      </c>
      <c r="D68" s="35">
        <v>78</v>
      </c>
      <c r="E68" s="35">
        <v>78</v>
      </c>
      <c r="F68" s="35">
        <v>4739</v>
      </c>
      <c r="G68" s="35">
        <v>4003</v>
      </c>
      <c r="H68" s="37">
        <v>51.3</v>
      </c>
    </row>
    <row r="69" spans="2:8" ht="12">
      <c r="B69" s="23"/>
      <c r="C69" s="23">
        <v>17</v>
      </c>
      <c r="D69" s="36" t="s">
        <v>22</v>
      </c>
      <c r="E69" s="36" t="s">
        <v>22</v>
      </c>
      <c r="F69" s="36" t="s">
        <v>22</v>
      </c>
      <c r="G69" s="36" t="s">
        <v>22</v>
      </c>
      <c r="H69" s="36" t="s">
        <v>22</v>
      </c>
    </row>
    <row r="70" spans="2:11" ht="12">
      <c r="B70" s="23"/>
      <c r="C70" s="23">
        <v>18</v>
      </c>
      <c r="D70" s="35">
        <v>68</v>
      </c>
      <c r="E70" s="35">
        <v>68</v>
      </c>
      <c r="F70" s="35">
        <v>5415</v>
      </c>
      <c r="G70" s="35">
        <v>4202</v>
      </c>
      <c r="H70" s="37">
        <v>61.8</v>
      </c>
      <c r="K70" s="21"/>
    </row>
    <row r="71" spans="2:8" ht="12">
      <c r="B71" s="23"/>
      <c r="C71" s="23">
        <v>19</v>
      </c>
      <c r="D71" s="35">
        <v>70</v>
      </c>
      <c r="E71" s="35">
        <v>70</v>
      </c>
      <c r="F71" s="35">
        <v>5151</v>
      </c>
      <c r="G71" s="35">
        <v>4290</v>
      </c>
      <c r="H71" s="37">
        <v>61.3</v>
      </c>
    </row>
    <row r="72" spans="2:8" ht="12">
      <c r="B72" s="23"/>
      <c r="C72" s="23">
        <v>20</v>
      </c>
      <c r="D72" s="35">
        <v>66</v>
      </c>
      <c r="E72" s="35">
        <v>66</v>
      </c>
      <c r="F72" s="35">
        <v>5235</v>
      </c>
      <c r="G72" s="35">
        <v>4341</v>
      </c>
      <c r="H72" s="37">
        <v>65.8</v>
      </c>
    </row>
    <row r="73" spans="2:8" ht="12">
      <c r="B73" s="23"/>
      <c r="C73" s="23">
        <v>21</v>
      </c>
      <c r="D73" s="35">
        <v>66</v>
      </c>
      <c r="E73" s="35">
        <v>66</v>
      </c>
      <c r="F73" s="35">
        <v>5176</v>
      </c>
      <c r="G73" s="35">
        <v>3928</v>
      </c>
      <c r="H73" s="37">
        <v>59.5</v>
      </c>
    </row>
    <row r="74" spans="2:8" ht="12">
      <c r="B74" s="23"/>
      <c r="C74" s="23">
        <v>22</v>
      </c>
      <c r="D74" s="36" t="s">
        <v>22</v>
      </c>
      <c r="E74" s="36" t="s">
        <v>22</v>
      </c>
      <c r="F74" s="36" t="s">
        <v>22</v>
      </c>
      <c r="G74" s="36" t="s">
        <v>22</v>
      </c>
      <c r="H74" s="37" t="s">
        <v>22</v>
      </c>
    </row>
    <row r="75" spans="2:8" ht="12">
      <c r="B75" s="23"/>
      <c r="C75" s="23">
        <v>23</v>
      </c>
      <c r="D75" s="35">
        <v>61</v>
      </c>
      <c r="E75" s="35">
        <v>61</v>
      </c>
      <c r="F75" s="35">
        <v>5155</v>
      </c>
      <c r="G75" s="35">
        <v>4121</v>
      </c>
      <c r="H75" s="37">
        <v>67.6</v>
      </c>
    </row>
    <row r="76" spans="2:8" ht="12">
      <c r="B76" s="23"/>
      <c r="C76" s="23">
        <v>24</v>
      </c>
      <c r="D76" s="35">
        <v>57</v>
      </c>
      <c r="E76" s="35">
        <v>57</v>
      </c>
      <c r="F76" s="35">
        <v>5196</v>
      </c>
      <c r="G76" s="35">
        <v>3925</v>
      </c>
      <c r="H76" s="37">
        <v>68.9</v>
      </c>
    </row>
    <row r="77" spans="2:8" ht="12">
      <c r="B77" s="23"/>
      <c r="C77" s="23">
        <v>25</v>
      </c>
      <c r="D77" s="35">
        <v>55</v>
      </c>
      <c r="E77" s="35">
        <v>55</v>
      </c>
      <c r="F77" s="35">
        <v>4394</v>
      </c>
      <c r="G77" s="35">
        <v>3625</v>
      </c>
      <c r="H77" s="37">
        <v>65.9</v>
      </c>
    </row>
    <row r="78" spans="2:8" ht="12">
      <c r="B78" s="23"/>
      <c r="C78" s="23">
        <v>26</v>
      </c>
      <c r="D78" s="35">
        <v>51</v>
      </c>
      <c r="E78" s="35">
        <v>51</v>
      </c>
      <c r="F78" s="35">
        <v>4795</v>
      </c>
      <c r="G78" s="35">
        <v>3798</v>
      </c>
      <c r="H78" s="37">
        <v>74.5</v>
      </c>
    </row>
    <row r="79" spans="2:8" ht="12">
      <c r="B79" s="23"/>
      <c r="C79" s="23">
        <v>27</v>
      </c>
      <c r="D79" s="36" t="s">
        <v>22</v>
      </c>
      <c r="E79" s="36" t="s">
        <v>22</v>
      </c>
      <c r="F79" s="36" t="s">
        <v>22</v>
      </c>
      <c r="G79" s="36" t="s">
        <v>22</v>
      </c>
      <c r="H79" s="37" t="s">
        <v>22</v>
      </c>
    </row>
    <row r="80" spans="2:8" ht="12">
      <c r="B80" s="23"/>
      <c r="C80" s="23">
        <v>28</v>
      </c>
      <c r="D80" s="36">
        <v>50</v>
      </c>
      <c r="E80" s="36">
        <v>50</v>
      </c>
      <c r="F80" s="36">
        <v>4646</v>
      </c>
      <c r="G80" s="36">
        <v>3884</v>
      </c>
      <c r="H80" s="37">
        <v>77.7</v>
      </c>
    </row>
    <row r="81" spans="2:8" ht="12">
      <c r="B81" s="23"/>
      <c r="C81" s="23">
        <v>29</v>
      </c>
      <c r="D81" s="36">
        <v>49</v>
      </c>
      <c r="E81" s="35">
        <v>49</v>
      </c>
      <c r="F81" s="35">
        <v>4666</v>
      </c>
      <c r="G81" s="35">
        <v>3856</v>
      </c>
      <c r="H81" s="37">
        <v>78.7</v>
      </c>
    </row>
    <row r="82" spans="2:8" ht="12">
      <c r="B82" s="23"/>
      <c r="C82" s="23">
        <v>30</v>
      </c>
      <c r="D82" s="52">
        <v>47</v>
      </c>
      <c r="E82" s="52">
        <v>47</v>
      </c>
      <c r="F82" s="36">
        <v>4477</v>
      </c>
      <c r="G82" s="36">
        <v>3788</v>
      </c>
      <c r="H82" s="45">
        <v>80.6</v>
      </c>
    </row>
    <row r="83" spans="2:8" ht="12">
      <c r="B83" s="23"/>
      <c r="C83" s="23">
        <v>31</v>
      </c>
      <c r="D83" s="52">
        <v>43</v>
      </c>
      <c r="E83" s="52">
        <v>43</v>
      </c>
      <c r="F83" s="36">
        <v>4519</v>
      </c>
      <c r="G83" s="36">
        <v>3736</v>
      </c>
      <c r="H83" s="45">
        <v>86.9</v>
      </c>
    </row>
    <row r="84" spans="2:8" ht="12">
      <c r="B84" s="3"/>
      <c r="C84" s="53" t="s">
        <v>33</v>
      </c>
      <c r="D84" s="53" t="s">
        <v>22</v>
      </c>
      <c r="E84" s="53" t="s">
        <v>22</v>
      </c>
      <c r="F84" s="66" t="s">
        <v>22</v>
      </c>
      <c r="G84" s="66" t="s">
        <v>22</v>
      </c>
      <c r="H84" s="45" t="s">
        <v>22</v>
      </c>
    </row>
    <row r="85" spans="2:8" s="46" customFormat="1" ht="12">
      <c r="B85" s="53"/>
      <c r="C85" s="53">
        <v>3</v>
      </c>
      <c r="D85" s="53">
        <v>37</v>
      </c>
      <c r="E85" s="53">
        <v>37</v>
      </c>
      <c r="F85" s="66">
        <v>3754</v>
      </c>
      <c r="G85" s="66">
        <v>3379</v>
      </c>
      <c r="H85" s="45">
        <v>91.3</v>
      </c>
    </row>
    <row r="86" spans="2:8" s="46" customFormat="1" ht="12">
      <c r="B86" s="53"/>
      <c r="C86" s="53">
        <v>4</v>
      </c>
      <c r="D86" s="53">
        <v>38</v>
      </c>
      <c r="E86" s="53">
        <v>38</v>
      </c>
      <c r="F86" s="66">
        <v>3947</v>
      </c>
      <c r="G86" s="66">
        <v>3306</v>
      </c>
      <c r="H86" s="45">
        <v>87</v>
      </c>
    </row>
    <row r="87" spans="2:8" s="46" customFormat="1" ht="12">
      <c r="B87" s="48"/>
      <c r="C87" s="48">
        <v>5</v>
      </c>
      <c r="D87" s="48">
        <v>34</v>
      </c>
      <c r="E87" s="48">
        <v>34</v>
      </c>
      <c r="F87" s="59">
        <v>4074</v>
      </c>
      <c r="G87" s="59">
        <v>3151</v>
      </c>
      <c r="H87" s="62">
        <v>92.7</v>
      </c>
    </row>
    <row r="88" ht="12">
      <c r="H88" s="46" t="s">
        <v>28</v>
      </c>
    </row>
  </sheetData>
  <sheetProtection/>
  <mergeCells count="9">
    <mergeCell ref="E3:H3"/>
    <mergeCell ref="B4:B6"/>
    <mergeCell ref="C4:C6"/>
    <mergeCell ref="D4:D6"/>
    <mergeCell ref="E4:E6"/>
    <mergeCell ref="H4:H6"/>
    <mergeCell ref="F5:F6"/>
    <mergeCell ref="G5:G6"/>
    <mergeCell ref="F4:G4"/>
  </mergeCells>
  <dataValidations count="2">
    <dataValidation allowBlank="1" showInputMessage="1" showErrorMessage="1" imeMode="on" sqref="G5:G6 D2:E6 F2:H2 F4:F6 D1:IV1 H4 D70:H73 D75:H78 D88:H65536 A1:B65536 I2:IV65536 D82:D87 E81:H87"/>
    <dataValidation allowBlank="1" showInputMessage="1" showErrorMessage="1" imeMode="off" sqref="D81 D79:H80 D74:H74 D7:H69 C1:C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6"/>
  <sheetViews>
    <sheetView showGridLines="0" zoomScale="120" zoomScaleNormal="120" zoomScaleSheetLayoutView="120" zoomScalePageLayoutView="0" workbookViewId="0" topLeftCell="A1">
      <pane xSplit="2" ySplit="4" topLeftCell="C5" activePane="bottomRight" state="frozen"/>
      <selection pane="topLeft" activeCell="E101" sqref="E101"/>
      <selection pane="topRight" activeCell="E101" sqref="E101"/>
      <selection pane="bottomLeft" activeCell="E101" sqref="E101"/>
      <selection pane="bottomRight" activeCell="G85" sqref="G85"/>
    </sheetView>
  </sheetViews>
  <sheetFormatPr defaultColWidth="9.00390625" defaultRowHeight="12.75"/>
  <cols>
    <col min="1" max="1" width="1.75390625" style="1" customWidth="1"/>
    <col min="2" max="2" width="6.75390625" style="1" customWidth="1"/>
    <col min="3" max="3" width="4.75390625" style="1" customWidth="1"/>
    <col min="4" max="13" width="12.75390625" style="1" customWidth="1"/>
    <col min="14" max="14" width="6.75390625" style="1" customWidth="1"/>
    <col min="15" max="15" width="4.75390625" style="1" customWidth="1"/>
    <col min="16" max="16" width="1.75390625" style="1" customWidth="1"/>
    <col min="17" max="16384" width="9.125" style="1" customWidth="1"/>
  </cols>
  <sheetData>
    <row r="1" ht="14.25">
      <c r="B1" s="9" t="s">
        <v>27</v>
      </c>
    </row>
    <row r="3" spans="2:6" ht="14.25">
      <c r="B3" s="9" t="s">
        <v>19</v>
      </c>
      <c r="E3" s="81" t="s">
        <v>42</v>
      </c>
      <c r="F3" s="81"/>
    </row>
    <row r="4" spans="2:6" s="2" customFormat="1" ht="24">
      <c r="B4" s="6" t="s">
        <v>9</v>
      </c>
      <c r="C4" s="6" t="s">
        <v>10</v>
      </c>
      <c r="D4" s="6" t="s">
        <v>30</v>
      </c>
      <c r="E4" s="6" t="s">
        <v>18</v>
      </c>
      <c r="F4" s="5" t="s">
        <v>20</v>
      </c>
    </row>
    <row r="5" spans="2:6" ht="12">
      <c r="B5" s="3" t="s">
        <v>1</v>
      </c>
      <c r="C5" s="53" t="s">
        <v>38</v>
      </c>
      <c r="D5" s="4">
        <v>3516</v>
      </c>
      <c r="E5" s="4">
        <v>114314</v>
      </c>
      <c r="F5" s="15">
        <v>32.5</v>
      </c>
    </row>
    <row r="6" spans="2:6" ht="12">
      <c r="B6" s="3"/>
      <c r="C6" s="3">
        <v>10</v>
      </c>
      <c r="D6" s="4">
        <v>3367</v>
      </c>
      <c r="E6" s="4">
        <v>111659</v>
      </c>
      <c r="F6" s="15">
        <v>33.2</v>
      </c>
    </row>
    <row r="7" spans="2:6" ht="12">
      <c r="B7" s="3"/>
      <c r="C7" s="3">
        <v>11</v>
      </c>
      <c r="D7" s="4">
        <v>3192</v>
      </c>
      <c r="E7" s="4">
        <v>107358</v>
      </c>
      <c r="F7" s="15">
        <v>33.6</v>
      </c>
    </row>
    <row r="8" spans="2:6" ht="12">
      <c r="B8" s="3"/>
      <c r="C8" s="3">
        <v>12</v>
      </c>
      <c r="D8" s="63">
        <v>3082</v>
      </c>
      <c r="E8" s="63">
        <v>108410</v>
      </c>
      <c r="F8" s="68">
        <v>35.2</v>
      </c>
    </row>
    <row r="9" spans="2:6" ht="12">
      <c r="B9" s="3"/>
      <c r="C9" s="3">
        <v>13</v>
      </c>
      <c r="D9" s="63">
        <v>2986</v>
      </c>
      <c r="E9" s="63">
        <v>106311</v>
      </c>
      <c r="F9" s="68">
        <v>35.6</v>
      </c>
    </row>
    <row r="10" spans="2:6" ht="12">
      <c r="B10" s="3"/>
      <c r="C10" s="3">
        <v>14</v>
      </c>
      <c r="D10" s="63">
        <v>2900</v>
      </c>
      <c r="E10" s="63">
        <v>105658</v>
      </c>
      <c r="F10" s="68">
        <v>36.4</v>
      </c>
    </row>
    <row r="11" spans="2:6" ht="12">
      <c r="B11" s="3"/>
      <c r="C11" s="3">
        <v>15</v>
      </c>
      <c r="D11" s="63">
        <v>2839</v>
      </c>
      <c r="E11" s="63">
        <v>103729</v>
      </c>
      <c r="F11" s="68">
        <v>36.5</v>
      </c>
    </row>
    <row r="12" spans="2:6" ht="12">
      <c r="B12" s="3"/>
      <c r="C12" s="3">
        <v>16</v>
      </c>
      <c r="D12" s="63">
        <v>2778</v>
      </c>
      <c r="E12" s="63">
        <v>104950</v>
      </c>
      <c r="F12" s="68">
        <v>37.8</v>
      </c>
    </row>
    <row r="13" spans="2:6" ht="12">
      <c r="B13" s="3"/>
      <c r="C13" s="3">
        <v>17</v>
      </c>
      <c r="D13" s="63">
        <v>2652</v>
      </c>
      <c r="E13" s="63">
        <v>102277</v>
      </c>
      <c r="F13" s="68">
        <v>38.6</v>
      </c>
    </row>
    <row r="14" spans="2:6" ht="12">
      <c r="B14" s="3"/>
      <c r="C14" s="3">
        <v>18</v>
      </c>
      <c r="D14" s="63">
        <v>2590</v>
      </c>
      <c r="E14" s="63">
        <v>103687</v>
      </c>
      <c r="F14" s="68">
        <v>40</v>
      </c>
    </row>
    <row r="15" spans="2:6" ht="12">
      <c r="B15" s="3"/>
      <c r="C15" s="3">
        <v>19</v>
      </c>
      <c r="D15" s="63">
        <v>2583</v>
      </c>
      <c r="E15" s="63">
        <v>105287</v>
      </c>
      <c r="F15" s="68">
        <v>40.8</v>
      </c>
    </row>
    <row r="16" spans="2:6" ht="12">
      <c r="B16" s="3"/>
      <c r="C16" s="3">
        <v>20</v>
      </c>
      <c r="D16" s="63">
        <v>2456</v>
      </c>
      <c r="E16" s="63">
        <v>102987</v>
      </c>
      <c r="F16" s="68">
        <v>41.9</v>
      </c>
    </row>
    <row r="17" spans="2:6" ht="12">
      <c r="B17" s="3"/>
      <c r="C17" s="3">
        <v>21</v>
      </c>
      <c r="D17" s="63">
        <v>2392</v>
      </c>
      <c r="E17" s="63">
        <v>107141</v>
      </c>
      <c r="F17" s="68">
        <v>44.8</v>
      </c>
    </row>
    <row r="18" spans="2:6" ht="12">
      <c r="B18" s="3"/>
      <c r="C18" s="3">
        <v>22</v>
      </c>
      <c r="D18" s="63" t="s">
        <v>22</v>
      </c>
      <c r="E18" s="63" t="s">
        <v>22</v>
      </c>
      <c r="F18" s="63" t="s">
        <v>22</v>
      </c>
    </row>
    <row r="19" spans="2:6" ht="12">
      <c r="B19" s="3"/>
      <c r="C19" s="3">
        <v>23</v>
      </c>
      <c r="D19" s="63" t="s">
        <v>22</v>
      </c>
      <c r="E19" s="63" t="s">
        <v>22</v>
      </c>
      <c r="F19" s="63" t="s">
        <v>22</v>
      </c>
    </row>
    <row r="20" spans="2:6" ht="12">
      <c r="B20" s="3"/>
      <c r="C20" s="3">
        <v>24</v>
      </c>
      <c r="D20" s="63" t="s">
        <v>22</v>
      </c>
      <c r="E20" s="63" t="s">
        <v>22</v>
      </c>
      <c r="F20" s="63" t="s">
        <v>22</v>
      </c>
    </row>
    <row r="21" spans="2:6" ht="12">
      <c r="B21" s="23"/>
      <c r="C21" s="23">
        <v>25</v>
      </c>
      <c r="D21" s="36">
        <v>2420</v>
      </c>
      <c r="E21" s="36">
        <v>131624</v>
      </c>
      <c r="F21" s="37">
        <v>54.4</v>
      </c>
    </row>
    <row r="22" spans="2:8" ht="12">
      <c r="B22" s="23"/>
      <c r="C22" s="23">
        <v>26</v>
      </c>
      <c r="D22" s="36">
        <v>2380</v>
      </c>
      <c r="E22" s="36">
        <v>135747</v>
      </c>
      <c r="F22" s="37">
        <v>57</v>
      </c>
      <c r="H22" s="21"/>
    </row>
    <row r="23" spans="2:6" ht="12">
      <c r="B23" s="23"/>
      <c r="C23" s="23">
        <v>27</v>
      </c>
      <c r="D23" s="36" t="s">
        <v>22</v>
      </c>
      <c r="E23" s="36" t="s">
        <v>22</v>
      </c>
      <c r="F23" s="36" t="s">
        <v>22</v>
      </c>
    </row>
    <row r="24" spans="2:6" ht="12">
      <c r="B24" s="23"/>
      <c r="C24" s="23">
        <v>28</v>
      </c>
      <c r="D24" s="36">
        <v>2360</v>
      </c>
      <c r="E24" s="36">
        <v>134395</v>
      </c>
      <c r="F24" s="37">
        <v>56.9</v>
      </c>
    </row>
    <row r="25" spans="2:6" ht="12">
      <c r="B25" s="23"/>
      <c r="C25" s="23">
        <v>29</v>
      </c>
      <c r="D25" s="36">
        <v>2310</v>
      </c>
      <c r="E25" s="36">
        <v>134923</v>
      </c>
      <c r="F25" s="37">
        <v>58.4</v>
      </c>
    </row>
    <row r="26" spans="2:6" ht="12">
      <c r="B26" s="23"/>
      <c r="C26" s="23">
        <v>30</v>
      </c>
      <c r="D26" s="36">
        <v>2260</v>
      </c>
      <c r="E26" s="36">
        <v>138776</v>
      </c>
      <c r="F26" s="37">
        <v>61.4</v>
      </c>
    </row>
    <row r="27" spans="2:6" ht="12">
      <c r="B27" s="23"/>
      <c r="C27" s="23">
        <v>31</v>
      </c>
      <c r="D27" s="36">
        <v>2250</v>
      </c>
      <c r="E27" s="36">
        <v>138228</v>
      </c>
      <c r="F27" s="37">
        <v>61.4</v>
      </c>
    </row>
    <row r="28" spans="2:6" ht="12">
      <c r="B28" s="23"/>
      <c r="C28" s="52" t="s">
        <v>34</v>
      </c>
      <c r="D28" s="36" t="s">
        <v>22</v>
      </c>
      <c r="E28" s="36" t="s">
        <v>22</v>
      </c>
      <c r="F28" s="37" t="s">
        <v>22</v>
      </c>
    </row>
    <row r="29" spans="2:6" ht="12">
      <c r="B29" s="23"/>
      <c r="C29" s="52">
        <v>3</v>
      </c>
      <c r="D29" s="36">
        <v>2160</v>
      </c>
      <c r="E29" s="36">
        <v>139658</v>
      </c>
      <c r="F29" s="37">
        <v>64.7</v>
      </c>
    </row>
    <row r="30" spans="2:6" ht="12">
      <c r="B30" s="23"/>
      <c r="C30" s="52">
        <v>4</v>
      </c>
      <c r="D30" s="36">
        <v>2100</v>
      </c>
      <c r="E30" s="36">
        <v>139230</v>
      </c>
      <c r="F30" s="37">
        <v>66.3</v>
      </c>
    </row>
    <row r="31" spans="2:6" ht="12">
      <c r="B31" s="26"/>
      <c r="C31" s="47">
        <v>5</v>
      </c>
      <c r="D31" s="57">
        <v>2100</v>
      </c>
      <c r="E31" s="57">
        <v>141463</v>
      </c>
      <c r="F31" s="61">
        <v>67.4</v>
      </c>
    </row>
    <row r="32" spans="2:6" ht="12">
      <c r="B32" s="23" t="s">
        <v>2</v>
      </c>
      <c r="C32" s="52" t="s">
        <v>38</v>
      </c>
      <c r="D32" s="36">
        <v>510</v>
      </c>
      <c r="E32" s="36">
        <v>24297</v>
      </c>
      <c r="F32" s="37">
        <f>E32/D32</f>
        <v>47.641176470588235</v>
      </c>
    </row>
    <row r="33" spans="2:6" ht="12">
      <c r="B33" s="23"/>
      <c r="C33" s="23">
        <v>10</v>
      </c>
      <c r="D33" s="36">
        <v>535</v>
      </c>
      <c r="E33" s="36">
        <v>24878</v>
      </c>
      <c r="F33" s="37">
        <f>E33/D33</f>
        <v>46.50093457943925</v>
      </c>
    </row>
    <row r="34" spans="2:6" ht="12">
      <c r="B34" s="23"/>
      <c r="C34" s="23">
        <v>11</v>
      </c>
      <c r="D34" s="36">
        <v>488</v>
      </c>
      <c r="E34" s="36">
        <v>21575</v>
      </c>
      <c r="F34" s="37">
        <f aca="true" t="shared" si="0" ref="F34:F44">E34/D34</f>
        <v>44.21106557377049</v>
      </c>
    </row>
    <row r="35" spans="2:6" ht="12">
      <c r="B35" s="23"/>
      <c r="C35" s="23">
        <v>12</v>
      </c>
      <c r="D35" s="36">
        <v>502</v>
      </c>
      <c r="E35" s="36">
        <v>23525</v>
      </c>
      <c r="F35" s="37">
        <f t="shared" si="0"/>
        <v>46.86254980079681</v>
      </c>
    </row>
    <row r="36" spans="2:6" ht="12">
      <c r="B36" s="23"/>
      <c r="C36" s="23">
        <v>13</v>
      </c>
      <c r="D36" s="36">
        <v>512</v>
      </c>
      <c r="E36" s="36">
        <v>24813</v>
      </c>
      <c r="F36" s="37">
        <f t="shared" si="0"/>
        <v>48.462890625</v>
      </c>
    </row>
    <row r="37" spans="2:8" ht="12">
      <c r="B37" s="23"/>
      <c r="C37" s="23">
        <v>14</v>
      </c>
      <c r="D37" s="36">
        <v>483</v>
      </c>
      <c r="E37" s="36">
        <v>22804</v>
      </c>
      <c r="F37" s="37">
        <f t="shared" si="0"/>
        <v>47.21325051759835</v>
      </c>
      <c r="H37" s="21"/>
    </row>
    <row r="38" spans="2:6" ht="12">
      <c r="B38" s="23"/>
      <c r="C38" s="23">
        <v>15</v>
      </c>
      <c r="D38" s="36">
        <v>487</v>
      </c>
      <c r="E38" s="36">
        <v>22692</v>
      </c>
      <c r="F38" s="37">
        <f t="shared" si="0"/>
        <v>46.59548254620123</v>
      </c>
    </row>
    <row r="39" spans="2:6" ht="12">
      <c r="B39" s="23"/>
      <c r="C39" s="23">
        <v>16</v>
      </c>
      <c r="D39" s="36">
        <v>473</v>
      </c>
      <c r="E39" s="36">
        <v>24183</v>
      </c>
      <c r="F39" s="37">
        <f t="shared" si="0"/>
        <v>51.12684989429175</v>
      </c>
    </row>
    <row r="40" spans="2:6" ht="12">
      <c r="B40" s="23"/>
      <c r="C40" s="23">
        <v>17</v>
      </c>
      <c r="D40" s="36">
        <v>450</v>
      </c>
      <c r="E40" s="36">
        <v>21836</v>
      </c>
      <c r="F40" s="37">
        <f t="shared" si="0"/>
        <v>48.52444444444444</v>
      </c>
    </row>
    <row r="41" spans="2:6" ht="12">
      <c r="B41" s="23"/>
      <c r="C41" s="23">
        <v>18</v>
      </c>
      <c r="D41" s="36">
        <v>461</v>
      </c>
      <c r="E41" s="36">
        <v>22839</v>
      </c>
      <c r="F41" s="37">
        <f t="shared" si="0"/>
        <v>49.54229934924078</v>
      </c>
    </row>
    <row r="42" spans="2:6" ht="12">
      <c r="B42" s="23"/>
      <c r="C42" s="23">
        <v>19</v>
      </c>
      <c r="D42" s="36">
        <v>482</v>
      </c>
      <c r="E42" s="36">
        <v>24448</v>
      </c>
      <c r="F42" s="37">
        <f t="shared" si="0"/>
        <v>50.72199170124481</v>
      </c>
    </row>
    <row r="43" spans="2:6" ht="12">
      <c r="B43" s="23"/>
      <c r="C43" s="23">
        <v>20</v>
      </c>
      <c r="D43" s="36">
        <v>444</v>
      </c>
      <c r="E43" s="36">
        <v>25106</v>
      </c>
      <c r="F43" s="37">
        <f t="shared" si="0"/>
        <v>56.54504504504504</v>
      </c>
    </row>
    <row r="44" spans="2:6" ht="12">
      <c r="B44" s="23"/>
      <c r="C44" s="23">
        <v>21</v>
      </c>
      <c r="D44" s="36">
        <v>435</v>
      </c>
      <c r="E44" s="36">
        <v>24808</v>
      </c>
      <c r="F44" s="37">
        <f t="shared" si="0"/>
        <v>57.02988505747126</v>
      </c>
    </row>
    <row r="45" spans="2:6" ht="12">
      <c r="B45" s="23"/>
      <c r="C45" s="23">
        <v>22</v>
      </c>
      <c r="D45" s="36" t="s">
        <v>22</v>
      </c>
      <c r="E45" s="36" t="s">
        <v>22</v>
      </c>
      <c r="F45" s="36" t="s">
        <v>22</v>
      </c>
    </row>
    <row r="46" spans="2:6" ht="12">
      <c r="B46" s="23"/>
      <c r="C46" s="23">
        <v>23</v>
      </c>
      <c r="D46" s="36" t="s">
        <v>22</v>
      </c>
      <c r="E46" s="36" t="s">
        <v>22</v>
      </c>
      <c r="F46" s="36" t="s">
        <v>22</v>
      </c>
    </row>
    <row r="47" spans="2:6" ht="12">
      <c r="B47" s="23"/>
      <c r="C47" s="23">
        <v>24</v>
      </c>
      <c r="D47" s="36" t="s">
        <v>22</v>
      </c>
      <c r="E47" s="36" t="s">
        <v>22</v>
      </c>
      <c r="F47" s="36" t="s">
        <v>22</v>
      </c>
    </row>
    <row r="48" spans="2:6" ht="12">
      <c r="B48" s="23"/>
      <c r="C48" s="23">
        <v>25</v>
      </c>
      <c r="D48" s="36">
        <v>527</v>
      </c>
      <c r="E48" s="36">
        <v>31519</v>
      </c>
      <c r="F48" s="37">
        <v>59.8</v>
      </c>
    </row>
    <row r="49" spans="2:6" ht="12">
      <c r="B49" s="23"/>
      <c r="C49" s="23">
        <v>26</v>
      </c>
      <c r="D49" s="36">
        <v>515</v>
      </c>
      <c r="E49" s="36">
        <v>31810</v>
      </c>
      <c r="F49" s="37">
        <v>61.8</v>
      </c>
    </row>
    <row r="50" spans="2:6" ht="12">
      <c r="B50" s="23"/>
      <c r="C50" s="23">
        <v>27</v>
      </c>
      <c r="D50" s="36" t="s">
        <v>22</v>
      </c>
      <c r="E50" s="36" t="s">
        <v>22</v>
      </c>
      <c r="F50" s="36" t="s">
        <v>22</v>
      </c>
    </row>
    <row r="51" spans="2:6" ht="12">
      <c r="B51" s="23"/>
      <c r="C51" s="23">
        <v>28</v>
      </c>
      <c r="D51" s="36">
        <v>500</v>
      </c>
      <c r="E51" s="36">
        <v>32113</v>
      </c>
      <c r="F51" s="37">
        <v>64.2</v>
      </c>
    </row>
    <row r="52" spans="2:6" ht="12">
      <c r="B52" s="23"/>
      <c r="C52" s="23">
        <v>29</v>
      </c>
      <c r="D52" s="36">
        <v>489</v>
      </c>
      <c r="E52" s="36">
        <v>32854</v>
      </c>
      <c r="F52" s="37">
        <v>67.2</v>
      </c>
    </row>
    <row r="53" spans="2:6" ht="12">
      <c r="B53" s="23"/>
      <c r="C53" s="23">
        <v>30</v>
      </c>
      <c r="D53" s="36">
        <v>487</v>
      </c>
      <c r="E53" s="36">
        <v>33267</v>
      </c>
      <c r="F53" s="37">
        <v>68.3</v>
      </c>
    </row>
    <row r="54" spans="2:6" ht="12">
      <c r="B54" s="23"/>
      <c r="C54" s="23">
        <v>31</v>
      </c>
      <c r="D54" s="36">
        <v>481</v>
      </c>
      <c r="E54" s="36">
        <v>32210</v>
      </c>
      <c r="F54" s="37">
        <v>67</v>
      </c>
    </row>
    <row r="55" spans="2:6" ht="12">
      <c r="B55" s="23"/>
      <c r="C55" s="52" t="s">
        <v>33</v>
      </c>
      <c r="D55" s="36" t="s">
        <v>22</v>
      </c>
      <c r="E55" s="36" t="s">
        <v>22</v>
      </c>
      <c r="F55" s="37" t="s">
        <v>22</v>
      </c>
    </row>
    <row r="56" spans="2:6" ht="12">
      <c r="B56" s="23"/>
      <c r="C56" s="52">
        <v>3</v>
      </c>
      <c r="D56" s="36">
        <v>470</v>
      </c>
      <c r="E56" s="36">
        <v>33271</v>
      </c>
      <c r="F56" s="37">
        <v>70.8</v>
      </c>
    </row>
    <row r="57" spans="2:6" ht="12">
      <c r="B57" s="23"/>
      <c r="C57" s="52">
        <v>4</v>
      </c>
      <c r="D57" s="36">
        <v>431</v>
      </c>
      <c r="E57" s="36">
        <v>32668</v>
      </c>
      <c r="F57" s="37">
        <v>75.8</v>
      </c>
    </row>
    <row r="58" spans="2:6" ht="12">
      <c r="B58" s="26"/>
      <c r="C58" s="47">
        <v>5</v>
      </c>
      <c r="D58" s="57">
        <v>436</v>
      </c>
      <c r="E58" s="57">
        <v>31135</v>
      </c>
      <c r="F58" s="61">
        <v>71.4</v>
      </c>
    </row>
    <row r="59" spans="2:6" ht="12">
      <c r="B59" s="23" t="s">
        <v>3</v>
      </c>
      <c r="C59" s="52" t="s">
        <v>38</v>
      </c>
      <c r="D59" s="36">
        <v>65</v>
      </c>
      <c r="E59" s="36">
        <v>2014</v>
      </c>
      <c r="F59" s="37">
        <v>31</v>
      </c>
    </row>
    <row r="60" spans="2:6" ht="12">
      <c r="B60" s="23"/>
      <c r="C60" s="23">
        <v>10</v>
      </c>
      <c r="D60" s="36">
        <v>65</v>
      </c>
      <c r="E60" s="36">
        <v>2107</v>
      </c>
      <c r="F60" s="37">
        <v>32.4</v>
      </c>
    </row>
    <row r="61" spans="2:6" ht="12">
      <c r="B61" s="23"/>
      <c r="C61" s="23">
        <v>11</v>
      </c>
      <c r="D61" s="36">
        <v>60</v>
      </c>
      <c r="E61" s="36">
        <v>1831</v>
      </c>
      <c r="F61" s="37">
        <v>30.5</v>
      </c>
    </row>
    <row r="62" spans="2:6" ht="12">
      <c r="B62" s="23"/>
      <c r="C62" s="23">
        <v>12</v>
      </c>
      <c r="D62" s="36">
        <v>61</v>
      </c>
      <c r="E62" s="36">
        <v>1887</v>
      </c>
      <c r="F62" s="37">
        <v>30.9</v>
      </c>
    </row>
    <row r="63" spans="2:8" ht="12">
      <c r="B63" s="23"/>
      <c r="C63" s="23">
        <v>13</v>
      </c>
      <c r="D63" s="36">
        <v>56</v>
      </c>
      <c r="E63" s="36">
        <v>1673</v>
      </c>
      <c r="F63" s="37">
        <v>29.9</v>
      </c>
      <c r="H63" s="21"/>
    </row>
    <row r="64" spans="2:6" ht="12">
      <c r="B64" s="23"/>
      <c r="C64" s="23">
        <v>14</v>
      </c>
      <c r="D64" s="36">
        <v>50</v>
      </c>
      <c r="E64" s="36">
        <v>1708</v>
      </c>
      <c r="F64" s="37">
        <v>34.2</v>
      </c>
    </row>
    <row r="65" spans="2:6" ht="12">
      <c r="B65" s="23"/>
      <c r="C65" s="23">
        <v>15</v>
      </c>
      <c r="D65" s="36">
        <v>43</v>
      </c>
      <c r="E65" s="36">
        <v>1640</v>
      </c>
      <c r="F65" s="37">
        <v>38.1</v>
      </c>
    </row>
    <row r="66" spans="2:8" ht="12">
      <c r="B66" s="23"/>
      <c r="C66" s="23">
        <v>16</v>
      </c>
      <c r="D66" s="36">
        <v>54</v>
      </c>
      <c r="E66" s="36">
        <v>1460</v>
      </c>
      <c r="F66" s="37">
        <v>27</v>
      </c>
      <c r="H66" s="21"/>
    </row>
    <row r="67" spans="2:6" ht="12">
      <c r="B67" s="23"/>
      <c r="C67" s="23">
        <v>17</v>
      </c>
      <c r="D67" s="36">
        <v>57</v>
      </c>
      <c r="E67" s="36">
        <v>1536</v>
      </c>
      <c r="F67" s="37">
        <v>26.9</v>
      </c>
    </row>
    <row r="68" spans="2:6" ht="12">
      <c r="B68" s="23"/>
      <c r="C68" s="23">
        <v>18</v>
      </c>
      <c r="D68" s="36">
        <v>68</v>
      </c>
      <c r="E68" s="36">
        <v>1772</v>
      </c>
      <c r="F68" s="37">
        <v>26.1</v>
      </c>
    </row>
    <row r="69" spans="2:6" ht="12">
      <c r="B69" s="23"/>
      <c r="C69" s="23">
        <v>19</v>
      </c>
      <c r="D69" s="36">
        <v>70</v>
      </c>
      <c r="E69" s="36">
        <v>2046</v>
      </c>
      <c r="F69" s="37">
        <v>29.2</v>
      </c>
    </row>
    <row r="70" spans="2:6" ht="12">
      <c r="B70" s="23"/>
      <c r="C70" s="23">
        <v>20</v>
      </c>
      <c r="D70" s="36">
        <v>59</v>
      </c>
      <c r="E70" s="36">
        <v>1983</v>
      </c>
      <c r="F70" s="37">
        <v>33.6</v>
      </c>
    </row>
    <row r="71" spans="2:6" ht="12">
      <c r="B71" s="23"/>
      <c r="C71" s="23">
        <v>21</v>
      </c>
      <c r="D71" s="36">
        <v>58</v>
      </c>
      <c r="E71" s="36">
        <v>1751</v>
      </c>
      <c r="F71" s="37">
        <v>30.2</v>
      </c>
    </row>
    <row r="72" spans="2:6" ht="12">
      <c r="B72" s="23"/>
      <c r="C72" s="23">
        <v>22</v>
      </c>
      <c r="D72" s="36" t="s">
        <v>22</v>
      </c>
      <c r="E72" s="36" t="s">
        <v>22</v>
      </c>
      <c r="F72" s="36" t="s">
        <v>22</v>
      </c>
    </row>
    <row r="73" spans="2:6" ht="12">
      <c r="B73" s="23"/>
      <c r="C73" s="23">
        <v>23</v>
      </c>
      <c r="D73" s="36" t="s">
        <v>22</v>
      </c>
      <c r="E73" s="36" t="s">
        <v>22</v>
      </c>
      <c r="F73" s="36" t="s">
        <v>22</v>
      </c>
    </row>
    <row r="74" spans="2:6" ht="12">
      <c r="B74" s="23"/>
      <c r="C74" s="23">
        <v>24</v>
      </c>
      <c r="D74" s="36" t="s">
        <v>22</v>
      </c>
      <c r="E74" s="36" t="s">
        <v>22</v>
      </c>
      <c r="F74" s="36" t="s">
        <v>22</v>
      </c>
    </row>
    <row r="75" spans="2:6" ht="12">
      <c r="B75" s="23"/>
      <c r="C75" s="23">
        <v>25</v>
      </c>
      <c r="D75" s="36">
        <v>61</v>
      </c>
      <c r="E75" s="36">
        <v>1920</v>
      </c>
      <c r="F75" s="37">
        <v>31.5</v>
      </c>
    </row>
    <row r="76" spans="2:6" ht="12">
      <c r="B76" s="23"/>
      <c r="C76" s="23">
        <v>26</v>
      </c>
      <c r="D76" s="36">
        <v>59</v>
      </c>
      <c r="E76" s="36">
        <v>1964</v>
      </c>
      <c r="F76" s="37">
        <v>33.3</v>
      </c>
    </row>
    <row r="77" spans="2:6" ht="12">
      <c r="B77" s="23"/>
      <c r="C77" s="23">
        <v>27</v>
      </c>
      <c r="D77" s="36" t="s">
        <v>22</v>
      </c>
      <c r="E77" s="36" t="s">
        <v>22</v>
      </c>
      <c r="F77" s="36" t="s">
        <v>22</v>
      </c>
    </row>
    <row r="78" spans="2:6" ht="12">
      <c r="B78" s="23"/>
      <c r="C78" s="23">
        <v>28</v>
      </c>
      <c r="D78" s="36">
        <v>54</v>
      </c>
      <c r="E78" s="36">
        <v>1924</v>
      </c>
      <c r="F78" s="38">
        <v>35.6</v>
      </c>
    </row>
    <row r="79" spans="2:6" ht="12">
      <c r="B79" s="23"/>
      <c r="C79" s="23">
        <v>29</v>
      </c>
      <c r="D79" s="36">
        <v>54</v>
      </c>
      <c r="E79" s="36">
        <v>2201</v>
      </c>
      <c r="F79" s="37">
        <v>40.8</v>
      </c>
    </row>
    <row r="80" spans="2:6" ht="12">
      <c r="B80" s="23"/>
      <c r="C80" s="23">
        <v>30</v>
      </c>
      <c r="D80" s="36">
        <v>54</v>
      </c>
      <c r="E80" s="36">
        <v>2403</v>
      </c>
      <c r="F80" s="45">
        <v>44.5</v>
      </c>
    </row>
    <row r="81" spans="2:6" ht="12">
      <c r="B81" s="23"/>
      <c r="C81" s="23">
        <v>31</v>
      </c>
      <c r="D81" s="36">
        <v>52</v>
      </c>
      <c r="E81" s="36">
        <v>2166</v>
      </c>
      <c r="F81" s="45">
        <v>41.7</v>
      </c>
    </row>
    <row r="82" spans="2:6" ht="12">
      <c r="B82" s="23"/>
      <c r="C82" s="52" t="s">
        <v>33</v>
      </c>
      <c r="D82" s="52" t="s">
        <v>22</v>
      </c>
      <c r="E82" s="36" t="s">
        <v>22</v>
      </c>
      <c r="F82" s="45" t="s">
        <v>22</v>
      </c>
    </row>
    <row r="83" spans="2:6" s="46" customFormat="1" ht="12">
      <c r="B83" s="52"/>
      <c r="C83" s="52">
        <v>3</v>
      </c>
      <c r="D83" s="52">
        <v>41</v>
      </c>
      <c r="E83" s="36">
        <v>1990</v>
      </c>
      <c r="F83" s="45">
        <v>48.5</v>
      </c>
    </row>
    <row r="84" spans="2:6" s="46" customFormat="1" ht="12">
      <c r="B84" s="52"/>
      <c r="C84" s="52">
        <v>4</v>
      </c>
      <c r="D84" s="52">
        <v>37</v>
      </c>
      <c r="E84" s="36">
        <v>1958</v>
      </c>
      <c r="F84" s="45">
        <v>52.9</v>
      </c>
    </row>
    <row r="85" spans="2:6" s="46" customFormat="1" ht="12">
      <c r="B85" s="47"/>
      <c r="C85" s="47">
        <v>5</v>
      </c>
      <c r="D85" s="47">
        <v>38</v>
      </c>
      <c r="E85" s="57">
        <v>2070</v>
      </c>
      <c r="F85" s="62">
        <v>54.5</v>
      </c>
    </row>
    <row r="86" spans="6:7" ht="12">
      <c r="F86" s="46" t="s">
        <v>28</v>
      </c>
      <c r="G86" s="50"/>
    </row>
  </sheetData>
  <sheetProtection/>
  <mergeCells count="1">
    <mergeCell ref="E3:F3"/>
  </mergeCells>
  <dataValidations count="2">
    <dataValidation allowBlank="1" showInputMessage="1" showErrorMessage="1" imeMode="on" sqref="D1:IV1 F4 F2 D2:E4 D75:F76 D67:F71 G87:G65536 G2:IV81 A1:B65536 H82:IV65536 G82:G85 D79:F65536"/>
    <dataValidation allowBlank="1" showInputMessage="1" showErrorMessage="1" imeMode="off" sqref="D77:F78 D72:F74 D5:F66 C1:C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2020-10-01T01:21:06Z</dcterms:created>
  <dcterms:modified xsi:type="dcterms:W3CDTF">2023-08-01T07:47:45Z</dcterms:modified>
  <cp:category/>
  <cp:version/>
  <cp:contentType/>
  <cp:contentStatus/>
</cp:coreProperties>
</file>