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35" tabRatio="77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１～１２月計" sheetId="13" r:id="rId13"/>
  </sheets>
  <definedNames>
    <definedName name="_xlnm.Print_Area" localSheetId="12">'１～１２月計'!$N$1:$AP$66</definedName>
    <definedName name="_xlnm.Print_Area" localSheetId="9">'１０月'!$N$1:$AP$66</definedName>
    <definedName name="_xlnm.Print_Area" localSheetId="10">'１１月'!$N$1:$AP$66</definedName>
    <definedName name="_xlnm.Print_Area" localSheetId="11">'１２月'!$N$1:$AP$66</definedName>
    <definedName name="_xlnm.Print_Area" localSheetId="0">'１月'!$N$1:$AP$66</definedName>
    <definedName name="_xlnm.Print_Area" localSheetId="1">'２月'!$N$1:$AP$66</definedName>
    <definedName name="_xlnm.Print_Area" localSheetId="2">'３月'!$N$1:$AP$66</definedName>
    <definedName name="_xlnm.Print_Area" localSheetId="3">'４月'!$N$1:$AP$66</definedName>
    <definedName name="_xlnm.Print_Area" localSheetId="4">'５月'!$N$1:$AP$66</definedName>
    <definedName name="_xlnm.Print_Area" localSheetId="5">'６月'!$N$1:$AP$66</definedName>
    <definedName name="_xlnm.Print_Area" localSheetId="6">'７月'!$N$1:$AP$66</definedName>
    <definedName name="_xlnm.Print_Area" localSheetId="7">'８月'!$N$1:$AP$66</definedName>
    <definedName name="_xlnm.Print_Area" localSheetId="8">'９月'!$N$1:$AP$66</definedName>
  </definedNames>
  <calcPr fullCalcOnLoad="1"/>
</workbook>
</file>

<file path=xl/sharedStrings.xml><?xml version="1.0" encoding="utf-8"?>
<sst xmlns="http://schemas.openxmlformats.org/spreadsheetml/2006/main" count="4588" uniqueCount="180">
  <si>
    <t>魚 種 別 ・ 魚 市 場 別 水 揚 高</t>
  </si>
  <si>
    <t xml:space="preserve">     （卸売機関別水揚高含む）</t>
  </si>
  <si>
    <t>　下段：対前年比(％)</t>
  </si>
  <si>
    <t xml:space="preserve">  （単位：トン、千円）</t>
  </si>
  <si>
    <t>(株)塩釜</t>
  </si>
  <si>
    <t>機船漁協</t>
  </si>
  <si>
    <t>塩釜合計</t>
  </si>
  <si>
    <t>石巻第一</t>
  </si>
  <si>
    <t>石巻第二</t>
  </si>
  <si>
    <t>石巻合計</t>
  </si>
  <si>
    <t>気 仙 沼</t>
  </si>
  <si>
    <t>女    川</t>
  </si>
  <si>
    <t>主要４港合計</t>
  </si>
  <si>
    <t>　　港別</t>
  </si>
  <si>
    <t>４  港  合  計</t>
  </si>
  <si>
    <t>(株）塩釜魚市場</t>
  </si>
  <si>
    <t>塩釜機船漁協</t>
  </si>
  <si>
    <t>塩　釜　合　計</t>
  </si>
  <si>
    <t>石　巻　第　一</t>
  </si>
  <si>
    <t>石　巻　第　二</t>
  </si>
  <si>
    <t>石　巻　合　計</t>
  </si>
  <si>
    <t>気　　仙　　沼</t>
  </si>
  <si>
    <t>女　　　　　　川</t>
  </si>
  <si>
    <t>まいわし</t>
  </si>
  <si>
    <t>数量</t>
  </si>
  <si>
    <t>魚種別</t>
  </si>
  <si>
    <t>金　額</t>
  </si>
  <si>
    <t>平均単価</t>
  </si>
  <si>
    <t>い</t>
  </si>
  <si>
    <t>金額</t>
  </si>
  <si>
    <t>わ</t>
  </si>
  <si>
    <t>その他の</t>
  </si>
  <si>
    <t>い わ し 類</t>
  </si>
  <si>
    <t>し</t>
  </si>
  <si>
    <t>　　いわし</t>
  </si>
  <si>
    <t>類</t>
  </si>
  <si>
    <t>　小　計</t>
  </si>
  <si>
    <t>さ　　　ば</t>
  </si>
  <si>
    <t>か　つ　お</t>
  </si>
  <si>
    <t>さ　ん　ま</t>
  </si>
  <si>
    <t>ま　ぐ　ろ</t>
  </si>
  <si>
    <t>ま</t>
  </si>
  <si>
    <t>めじまぐろ</t>
  </si>
  <si>
    <t>ぐ</t>
  </si>
  <si>
    <t>め　ば　ち</t>
  </si>
  <si>
    <t>まぐろ類合計</t>
  </si>
  <si>
    <t>ろ</t>
  </si>
  <si>
    <t>きはだ</t>
  </si>
  <si>
    <t>　　まぐろ</t>
  </si>
  <si>
    <t>びんちょう</t>
  </si>
  <si>
    <t>めかじき</t>
  </si>
  <si>
    <t>めばちまぐろ</t>
  </si>
  <si>
    <t>か</t>
  </si>
  <si>
    <t>じ</t>
  </si>
  <si>
    <t>き</t>
  </si>
  <si>
    <t>　　かじき</t>
  </si>
  <si>
    <t>きはだまぐろ</t>
  </si>
  <si>
    <t>た　　ら</t>
  </si>
  <si>
    <t>た</t>
  </si>
  <si>
    <t>まぐろ</t>
  </si>
  <si>
    <t>すけとう</t>
  </si>
  <si>
    <t>か じ き 類</t>
  </si>
  <si>
    <t>ら</t>
  </si>
  <si>
    <t>　　　たら</t>
  </si>
  <si>
    <t>さ  め  類</t>
  </si>
  <si>
    <t>　あ　　　じ</t>
  </si>
  <si>
    <t>た　　　ら</t>
  </si>
  <si>
    <t>　ぶ　　　り</t>
  </si>
  <si>
    <t>す け と う</t>
  </si>
  <si>
    <t>　ぎんたら</t>
  </si>
  <si>
    <t>　ほ　っ　け</t>
  </si>
  <si>
    <t>ひ　ら　め</t>
  </si>
  <si>
    <t>　に　し　ん</t>
  </si>
  <si>
    <t>か れ い 類</t>
  </si>
  <si>
    <t>　さ　　　ば</t>
  </si>
  <si>
    <t>(ひらめを除く)</t>
  </si>
  <si>
    <t>　さ　ん　ま</t>
  </si>
  <si>
    <t>め ろ う ど</t>
  </si>
  <si>
    <t>　さけ・ます</t>
  </si>
  <si>
    <t>さけ・ます</t>
  </si>
  <si>
    <t>まだい</t>
  </si>
  <si>
    <t>い　か　類</t>
  </si>
  <si>
    <t>　　　たい</t>
  </si>
  <si>
    <t>い　さ　だ</t>
  </si>
  <si>
    <t>油さめ</t>
  </si>
  <si>
    <t>さ</t>
  </si>
  <si>
    <t>よしきり</t>
  </si>
  <si>
    <t xml:space="preserve">  月　　　計</t>
  </si>
  <si>
    <t>め</t>
  </si>
  <si>
    <t>　　　さめ</t>
  </si>
  <si>
    <t>もうかさめ</t>
  </si>
  <si>
    <t xml:space="preserve">  累　　　計</t>
  </si>
  <si>
    <t>油かれい</t>
  </si>
  <si>
    <t>れ</t>
  </si>
  <si>
    <t>からす</t>
  </si>
  <si>
    <t>　　がれい</t>
  </si>
  <si>
    <t>おひょう</t>
  </si>
  <si>
    <t>　　かれい</t>
  </si>
  <si>
    <t>　あなご</t>
  </si>
  <si>
    <t>　めろうど</t>
  </si>
  <si>
    <t>　めぬけ</t>
  </si>
  <si>
    <t>　きちじ</t>
  </si>
  <si>
    <t>　あかうお</t>
  </si>
  <si>
    <t>　すずき</t>
  </si>
  <si>
    <t>その他の魚類</t>
  </si>
  <si>
    <t>魚　類　計</t>
  </si>
  <si>
    <t>　くじら</t>
  </si>
  <si>
    <t>水</t>
  </si>
  <si>
    <t>　た　こ</t>
  </si>
  <si>
    <t>　いか類</t>
  </si>
  <si>
    <t>産</t>
  </si>
  <si>
    <t>　えび類</t>
  </si>
  <si>
    <t>　かに類</t>
  </si>
  <si>
    <t>動</t>
  </si>
  <si>
    <t>　いさだ</t>
  </si>
  <si>
    <t>　なまこ</t>
  </si>
  <si>
    <t>物</t>
  </si>
  <si>
    <t>　か　き</t>
  </si>
  <si>
    <t>二枚貝類</t>
  </si>
  <si>
    <t>　巻貝類</t>
  </si>
  <si>
    <t>　海産動物</t>
  </si>
  <si>
    <t>こ　ん　ぶ</t>
  </si>
  <si>
    <t>海</t>
  </si>
  <si>
    <t>わ　か　め</t>
  </si>
  <si>
    <t>草</t>
  </si>
  <si>
    <t>　　海草類</t>
  </si>
  <si>
    <t>のり</t>
  </si>
  <si>
    <t>合　　計</t>
  </si>
  <si>
    <t/>
  </si>
  <si>
    <t xml:space="preserve">  （単位：トン，千円）</t>
  </si>
  <si>
    <t>港  別</t>
  </si>
  <si>
    <t xml:space="preserve">  （単位：トン、千円，但し干しのり＝千枚）</t>
  </si>
  <si>
    <t>平成26年1月</t>
  </si>
  <si>
    <t>平成26年2月</t>
  </si>
  <si>
    <t>平成26年3月</t>
  </si>
  <si>
    <t>平成26年4月</t>
  </si>
  <si>
    <t>平成26年5月</t>
  </si>
  <si>
    <t>平成26年6月</t>
  </si>
  <si>
    <t>平成26年7月</t>
  </si>
  <si>
    <t>平成26年8月</t>
  </si>
  <si>
    <t>平成26年9月</t>
  </si>
  <si>
    <t>平成26年10月</t>
  </si>
  <si>
    <t>平成26年11月</t>
  </si>
  <si>
    <t>平成26年12月</t>
  </si>
  <si>
    <t>平成26年　年間（１～１２月）</t>
  </si>
  <si>
    <t>　中段：平成25年</t>
  </si>
  <si>
    <t>　上段：平成26年</t>
  </si>
  <si>
    <t xml:space="preserve"> 　  平成26年1月水揚概要</t>
  </si>
  <si>
    <t>平成26年1月</t>
  </si>
  <si>
    <t>平成26年2月</t>
  </si>
  <si>
    <t>　上段：平成26年</t>
  </si>
  <si>
    <t xml:space="preserve"> 　  平成26年２月水揚概要</t>
  </si>
  <si>
    <t>平成26年2月</t>
  </si>
  <si>
    <t>平成26年1月</t>
  </si>
  <si>
    <t>平成26年3月</t>
  </si>
  <si>
    <t xml:space="preserve"> 　  平成26年３月水揚概要</t>
  </si>
  <si>
    <t>平成26年4月</t>
  </si>
  <si>
    <t xml:space="preserve"> 　  平成26年４月水揚概要</t>
  </si>
  <si>
    <t>平成26年5月</t>
  </si>
  <si>
    <t xml:space="preserve"> 　  平成26年５月水揚概要</t>
  </si>
  <si>
    <t>平成26年6月</t>
  </si>
  <si>
    <t xml:space="preserve"> 　  平成26年６月水揚概要</t>
  </si>
  <si>
    <t>平成26年7月</t>
  </si>
  <si>
    <t xml:space="preserve"> 　  平成26年７月水揚概要</t>
  </si>
  <si>
    <t>平成26年8月</t>
  </si>
  <si>
    <t>平成26年8月</t>
  </si>
  <si>
    <t xml:space="preserve"> 　  平成26年８月水揚概要</t>
  </si>
  <si>
    <t>平成26年9月</t>
  </si>
  <si>
    <t xml:space="preserve"> 　  平成26年９月水揚概要</t>
  </si>
  <si>
    <t>平成26年10月</t>
  </si>
  <si>
    <t xml:space="preserve"> 　  平成26年１０月水揚概要</t>
  </si>
  <si>
    <t>平成26年11月</t>
  </si>
  <si>
    <t xml:space="preserve"> 　  平成26年１１月水揚概要</t>
  </si>
  <si>
    <t>　中段：平成25年</t>
  </si>
  <si>
    <t>平成26年12月</t>
  </si>
  <si>
    <t xml:space="preserve"> 　  平成26年１２月水揚概要</t>
  </si>
  <si>
    <t>平成26年　年間（１～１２月）</t>
  </si>
  <si>
    <t>平成26年　年間（１～１２月）</t>
  </si>
  <si>
    <t xml:space="preserve"> 　  平成26年１～１２月水揚概要</t>
  </si>
  <si>
    <t>　上段：平成26年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</si>
</sst>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00;[Red]\-#,##0.000"/>
    <numFmt numFmtId="178" formatCode="#,##0.0000;[Red]\-#,##0.0000"/>
    <numFmt numFmtId="179" formatCode="_ * #,##0.0_ ;_ * \-#,##0.0_ ;_ * &quot;-&quot;_ ;_ @_ "/>
    <numFmt numFmtId="180" formatCode="#,##0_);[Red]\(#,##0\)"/>
    <numFmt numFmtId="181" formatCode="_ * #,##0.0_ ;_ * \-#,##0.0_ ;_ * &quot;-&quot;?_ ;_ @_ "/>
    <numFmt numFmtId="182" formatCode="#,##0.00000_);[Red]\(#,##0.00000\)"/>
    <numFmt numFmtId="183" formatCode="#,##0.0000_ ;[Red]\-#,##0.0000\ "/>
    <numFmt numFmtId="184" formatCode="_ * #,##0.00_ ;_ * \-#,##0.00_ ;_ * &quot;-&quot;_ ;_ @_ "/>
    <numFmt numFmtId="185" formatCode="_ * #,##0.0000_ ;_ * \-#,##0.0000_ ;_ * &quot;-&quot;????_ ;_ @_ "/>
    <numFmt numFmtId="186" formatCode="_ * #,##0.00000_ ;_ * \-#,##0.00000_ ;_ * &quot;-&quot;?????_ ;_ @_ "/>
    <numFmt numFmtId="187" formatCode="_ * #,##0.000_ ;_ * \-#,##0.000_ ;_ * &quot;-&quot;???_ ;_ @_ "/>
    <numFmt numFmtId="188" formatCode="#,##0.000_);[Red]\(#,##0.000\)"/>
    <numFmt numFmtId="189" formatCode="#,##0.0000_);[Red]\(#,##0.0000\)"/>
    <numFmt numFmtId="190" formatCode="0.00000_);[Red]\(0.00000\)"/>
    <numFmt numFmtId="191" formatCode="0_);[Red]\(0\)"/>
    <numFmt numFmtId="192" formatCode="0.000_);[Red]\(0.000\)"/>
    <numFmt numFmtId="193" formatCode="#,##0.00000_ "/>
    <numFmt numFmtId="194" formatCode="#,##0_ "/>
    <numFmt numFmtId="195" formatCode="#,##0.00000;[Red]\-#,##0.00000"/>
    <numFmt numFmtId="196" formatCode="#,##0.000_ "/>
    <numFmt numFmtId="197" formatCode="#,##0.0000_ "/>
    <numFmt numFmtId="198" formatCode="_ * #,##0.000_ ;_ * \-#,##0.000_ ;_ * &quot;-&quot;_ ;_ @_ "/>
    <numFmt numFmtId="199" formatCode="_ * #,##0_ ;_ * \-#,##0_ ;_ * &quot;-&quot;??_ ;_ @_ "/>
    <numFmt numFmtId="200" formatCode="#,##0.00_ "/>
    <numFmt numFmtId="201" formatCode="#,##0.0000000_ "/>
    <numFmt numFmtId="202" formatCode="#,##0.0_ "/>
    <numFmt numFmtId="203" formatCode="#,##0;[Red]#,##0"/>
    <numFmt numFmtId="204" formatCode="#,##0.0;[Red]#,##0.0"/>
    <numFmt numFmtId="205" formatCode="0;[Red]0"/>
  </numFmts>
  <fonts count="50">
    <font>
      <sz val="14"/>
      <name val="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明朝"/>
      <family val="1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6"/>
      <color indexed="12"/>
      <name val="ＭＳ 明朝"/>
      <family val="1"/>
    </font>
    <font>
      <sz val="16"/>
      <color indexed="8"/>
      <name val="ＭＳ 明朝"/>
      <family val="1"/>
    </font>
    <font>
      <sz val="16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明朝"/>
      <family val="1"/>
    </font>
    <font>
      <sz val="16"/>
      <name val="明朝"/>
      <family val="1"/>
    </font>
    <font>
      <sz val="16"/>
      <name val="ＭＳ Ｐゴシック"/>
      <family val="3"/>
    </font>
    <font>
      <u val="single"/>
      <sz val="7.7"/>
      <color indexed="12"/>
      <name val="明朝"/>
      <family val="1"/>
    </font>
    <font>
      <u val="single"/>
      <sz val="7.7"/>
      <color indexed="36"/>
      <name val="明朝"/>
      <family val="1"/>
    </font>
    <font>
      <sz val="7"/>
      <name val="明朝"/>
      <family val="1"/>
    </font>
    <font>
      <sz val="14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double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/>
      <right/>
      <top/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medium">
        <color indexed="8"/>
      </left>
      <right style="double">
        <color indexed="8"/>
      </right>
      <top/>
      <bottom style="thin">
        <color indexed="8"/>
      </bottom>
    </border>
    <border>
      <left style="medium">
        <color indexed="8"/>
      </left>
      <right style="double">
        <color indexed="8"/>
      </right>
      <top/>
      <bottom style="hair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/>
      <right/>
      <top style="medium">
        <color indexed="8"/>
      </top>
      <bottom/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/>
      <bottom style="hair">
        <color indexed="8"/>
      </bottom>
    </border>
    <border>
      <left style="double">
        <color indexed="8"/>
      </left>
      <right style="medium">
        <color indexed="8"/>
      </right>
      <top/>
      <bottom style="thin">
        <color indexed="8"/>
      </bottom>
    </border>
    <border>
      <left style="double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double">
        <color indexed="8"/>
      </left>
      <right/>
      <top style="hair">
        <color indexed="8"/>
      </top>
      <bottom style="thin">
        <color indexed="8"/>
      </bottom>
    </border>
    <border>
      <left style="medium">
        <color indexed="8"/>
      </left>
      <right/>
      <top style="double">
        <color indexed="8"/>
      </top>
      <bottom style="hair">
        <color indexed="8"/>
      </bottom>
    </border>
    <border>
      <left style="thin">
        <color indexed="8"/>
      </left>
      <right/>
      <top style="double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medium">
        <color indexed="8"/>
      </left>
      <right/>
      <top style="hair">
        <color indexed="8"/>
      </top>
      <bottom style="double">
        <color indexed="8"/>
      </bottom>
    </border>
    <border>
      <left style="thin">
        <color indexed="8"/>
      </left>
      <right/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/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/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/>
      <bottom style="hair">
        <color indexed="8"/>
      </bottom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8"/>
      </bottom>
    </border>
    <border>
      <left style="medium">
        <color theme="1"/>
      </left>
      <right style="medium">
        <color theme="1"/>
      </right>
      <top/>
      <bottom style="hair">
        <color indexed="8"/>
      </bottom>
    </border>
    <border>
      <left style="medium">
        <color theme="1"/>
      </left>
      <right style="medium">
        <color theme="1"/>
      </right>
      <top/>
      <bottom style="thin">
        <color indexed="8"/>
      </bottom>
    </border>
    <border>
      <left style="medium">
        <color theme="1"/>
      </left>
      <right style="medium">
        <color theme="1"/>
      </right>
      <top style="thin">
        <color indexed="8"/>
      </top>
      <bottom style="hair">
        <color indexed="8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theme="1"/>
      </left>
      <right style="medium">
        <color theme="1"/>
      </right>
      <top style="hair">
        <color indexed="8"/>
      </top>
      <bottom style="thin">
        <color indexed="8"/>
      </bottom>
    </border>
    <border>
      <left style="medium">
        <color theme="1"/>
      </left>
      <right style="medium">
        <color theme="1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double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hair"/>
    </border>
    <border>
      <left style="double">
        <color indexed="8"/>
      </left>
      <right style="medium">
        <color indexed="8"/>
      </right>
      <top/>
      <bottom/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</borders>
  <cellStyleXfs count="65">
    <xf numFmtId="3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2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23">
    <xf numFmtId="37" fontId="0" fillId="0" borderId="0" xfId="0" applyAlignment="1">
      <alignment/>
    </xf>
    <xf numFmtId="37" fontId="8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 quotePrefix="1">
      <alignment horizontal="left" vertical="center"/>
      <protection/>
    </xf>
    <xf numFmtId="37" fontId="5" fillId="0" borderId="11" xfId="0" applyNumberFormat="1" applyFont="1" applyBorder="1" applyAlignment="1" applyProtection="1">
      <alignment horizontal="left" vertical="center"/>
      <protection/>
    </xf>
    <xf numFmtId="41" fontId="5" fillId="0" borderId="0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41" fontId="5" fillId="0" borderId="12" xfId="0" applyNumberFormat="1" applyFont="1" applyBorder="1" applyAlignment="1" applyProtection="1">
      <alignment/>
      <protection/>
    </xf>
    <xf numFmtId="41" fontId="5" fillId="0" borderId="13" xfId="0" applyNumberFormat="1" applyFont="1" applyBorder="1" applyAlignment="1" applyProtection="1">
      <alignment vertical="center"/>
      <protection/>
    </xf>
    <xf numFmtId="41" fontId="5" fillId="0" borderId="0" xfId="0" applyNumberFormat="1" applyFont="1" applyBorder="1" applyAlignment="1" applyProtection="1">
      <alignment vertical="center"/>
      <protection/>
    </xf>
    <xf numFmtId="41" fontId="5" fillId="0" borderId="13" xfId="0" applyNumberFormat="1" applyFont="1" applyBorder="1" applyAlignment="1" applyProtection="1" quotePrefix="1">
      <alignment horizontal="left" vertical="center"/>
      <protection/>
    </xf>
    <xf numFmtId="41" fontId="5" fillId="0" borderId="14" xfId="0" applyNumberFormat="1" applyFont="1" applyBorder="1" applyAlignment="1" applyProtection="1">
      <alignment vertical="center"/>
      <protection/>
    </xf>
    <xf numFmtId="41" fontId="5" fillId="0" borderId="10" xfId="0" applyNumberFormat="1" applyFont="1" applyBorder="1" applyAlignment="1" applyProtection="1">
      <alignment vertical="center"/>
      <protection/>
    </xf>
    <xf numFmtId="41" fontId="5" fillId="0" borderId="14" xfId="49" applyNumberFormat="1" applyFont="1" applyBorder="1" applyAlignment="1" applyProtection="1" quotePrefix="1">
      <alignment horizontal="left" vertical="center"/>
      <protection/>
    </xf>
    <xf numFmtId="41" fontId="5" fillId="0" borderId="15" xfId="49" applyNumberFormat="1" applyFont="1" applyBorder="1" applyAlignment="1" applyProtection="1">
      <alignment vertical="center"/>
      <protection/>
    </xf>
    <xf numFmtId="41" fontId="5" fillId="0" borderId="15" xfId="0" applyNumberFormat="1" applyFont="1" applyBorder="1" applyAlignment="1" applyProtection="1">
      <alignment vertical="center"/>
      <protection/>
    </xf>
    <xf numFmtId="41" fontId="5" fillId="0" borderId="14" xfId="0" applyNumberFormat="1" applyFont="1" applyBorder="1" applyAlignment="1" applyProtection="1" quotePrefix="1">
      <alignment horizontal="left" vertical="center"/>
      <protection/>
    </xf>
    <xf numFmtId="41" fontId="5" fillId="0" borderId="11" xfId="0" applyNumberFormat="1" applyFont="1" applyBorder="1" applyAlignment="1" applyProtection="1" quotePrefix="1">
      <alignment horizontal="left" vertical="center"/>
      <protection/>
    </xf>
    <xf numFmtId="41" fontId="5" fillId="0" borderId="13" xfId="0" applyNumberFormat="1" applyFont="1" applyBorder="1" applyAlignment="1" applyProtection="1">
      <alignment horizontal="left" vertical="center"/>
      <protection/>
    </xf>
    <xf numFmtId="41" fontId="5" fillId="0" borderId="11" xfId="0" applyNumberFormat="1" applyFont="1" applyBorder="1" applyAlignment="1" applyProtection="1">
      <alignment horizontal="left" vertical="center"/>
      <protection/>
    </xf>
    <xf numFmtId="41" fontId="5" fillId="0" borderId="14" xfId="0" applyNumberFormat="1" applyFont="1" applyBorder="1" applyAlignment="1" applyProtection="1">
      <alignment horizontal="left" vertical="center"/>
      <protection/>
    </xf>
    <xf numFmtId="41" fontId="5" fillId="0" borderId="0" xfId="0" applyNumberFormat="1" applyFont="1" applyBorder="1" applyAlignment="1" applyProtection="1" quotePrefix="1">
      <alignment horizontal="left" vertical="center"/>
      <protection/>
    </xf>
    <xf numFmtId="41" fontId="5" fillId="0" borderId="15" xfId="0" applyNumberFormat="1" applyFont="1" applyBorder="1" applyAlignment="1" applyProtection="1" quotePrefix="1">
      <alignment horizontal="left" vertical="center"/>
      <protection/>
    </xf>
    <xf numFmtId="41" fontId="5" fillId="0" borderId="16" xfId="0" applyNumberFormat="1" applyFont="1" applyBorder="1" applyAlignment="1" applyProtection="1">
      <alignment vertical="center"/>
      <protection/>
    </xf>
    <xf numFmtId="41" fontId="5" fillId="0" borderId="17" xfId="0" applyNumberFormat="1" applyFont="1" applyBorder="1" applyAlignment="1" applyProtection="1">
      <alignment vertical="center"/>
      <protection/>
    </xf>
    <xf numFmtId="41" fontId="5" fillId="0" borderId="18" xfId="0" applyNumberFormat="1" applyFont="1" applyBorder="1" applyAlignment="1" applyProtection="1">
      <alignment vertical="center"/>
      <protection/>
    </xf>
    <xf numFmtId="41" fontId="5" fillId="0" borderId="12" xfId="0" applyNumberFormat="1" applyFont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 horizontal="right" vertical="center"/>
      <protection/>
    </xf>
    <xf numFmtId="38" fontId="7" fillId="0" borderId="0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 locked="0"/>
    </xf>
    <xf numFmtId="41" fontId="8" fillId="0" borderId="19" xfId="49" applyNumberFormat="1" applyFont="1" applyBorder="1" applyAlignment="1" applyProtection="1">
      <alignment/>
      <protection/>
    </xf>
    <xf numFmtId="41" fontId="8" fillId="0" borderId="19" xfId="49" applyNumberFormat="1" applyFont="1" applyBorder="1" applyAlignment="1" applyProtection="1">
      <alignment/>
      <protection locked="0"/>
    </xf>
    <xf numFmtId="37" fontId="11" fillId="0" borderId="0" xfId="0" applyNumberFormat="1" applyFont="1" applyBorder="1" applyAlignment="1" applyProtection="1">
      <alignment/>
      <protection/>
    </xf>
    <xf numFmtId="37" fontId="9" fillId="0" borderId="0" xfId="0" applyFont="1" applyAlignment="1" applyProtection="1">
      <alignment/>
      <protection/>
    </xf>
    <xf numFmtId="38" fontId="11" fillId="0" borderId="0" xfId="49" applyFont="1" applyBorder="1" applyAlignment="1" applyProtection="1">
      <alignment/>
      <protection/>
    </xf>
    <xf numFmtId="37" fontId="12" fillId="0" borderId="0" xfId="0" applyFont="1" applyAlignment="1">
      <alignment/>
    </xf>
    <xf numFmtId="37" fontId="7" fillId="0" borderId="0" xfId="0" applyNumberFormat="1" applyFont="1" applyBorder="1" applyAlignment="1" applyProtection="1">
      <alignment/>
      <protection locked="0"/>
    </xf>
    <xf numFmtId="37" fontId="7" fillId="0" borderId="12" xfId="0" applyNumberFormat="1" applyFont="1" applyBorder="1" applyAlignment="1" applyProtection="1">
      <alignment/>
      <protection locked="0"/>
    </xf>
    <xf numFmtId="37" fontId="8" fillId="0" borderId="12" xfId="0" applyNumberFormat="1" applyFont="1" applyBorder="1" applyAlignment="1" applyProtection="1">
      <alignment/>
      <protection/>
    </xf>
    <xf numFmtId="37" fontId="8" fillId="0" borderId="15" xfId="0" applyNumberFormat="1" applyFont="1" applyBorder="1" applyAlignment="1" applyProtection="1">
      <alignment horizontal="centerContinuous" vertical="center"/>
      <protection/>
    </xf>
    <xf numFmtId="41" fontId="8" fillId="0" borderId="19" xfId="0" applyNumberFormat="1" applyFont="1" applyBorder="1" applyAlignment="1" applyProtection="1">
      <alignment/>
      <protection locked="0"/>
    </xf>
    <xf numFmtId="41" fontId="10" fillId="0" borderId="18" xfId="49" applyNumberFormat="1" applyFont="1" applyFill="1" applyBorder="1" applyAlignment="1" applyProtection="1">
      <alignment/>
      <protection/>
    </xf>
    <xf numFmtId="37" fontId="12" fillId="0" borderId="0" xfId="0" applyFont="1" applyAlignment="1" applyProtection="1">
      <alignment/>
      <protection/>
    </xf>
    <xf numFmtId="38" fontId="12" fillId="0" borderId="0" xfId="49" applyFont="1" applyAlignment="1">
      <alignment/>
    </xf>
    <xf numFmtId="41" fontId="8" fillId="0" borderId="10" xfId="0" applyNumberFormat="1" applyFont="1" applyBorder="1" applyAlignment="1" applyProtection="1">
      <alignment/>
      <protection/>
    </xf>
    <xf numFmtId="41" fontId="8" fillId="0" borderId="19" xfId="0" applyNumberFormat="1" applyFont="1" applyBorder="1" applyAlignment="1" applyProtection="1">
      <alignment/>
      <protection/>
    </xf>
    <xf numFmtId="37" fontId="8" fillId="0" borderId="14" xfId="0" applyNumberFormat="1" applyFont="1" applyBorder="1" applyAlignment="1" applyProtection="1">
      <alignment horizontal="centerContinuous" vertical="center"/>
      <protection/>
    </xf>
    <xf numFmtId="37" fontId="8" fillId="0" borderId="20" xfId="0" applyNumberFormat="1" applyFont="1" applyBorder="1" applyAlignment="1" applyProtection="1">
      <alignment horizontal="centerContinuous" vertical="center"/>
      <protection/>
    </xf>
    <xf numFmtId="37" fontId="8" fillId="0" borderId="10" xfId="0" applyNumberFormat="1" applyFont="1" applyBorder="1" applyAlignment="1" applyProtection="1">
      <alignment horizontal="centerContinuous" vertical="center"/>
      <protection/>
    </xf>
    <xf numFmtId="37" fontId="8" fillId="0" borderId="21" xfId="0" applyNumberFormat="1" applyFont="1" applyBorder="1" applyAlignment="1" applyProtection="1">
      <alignment horizontal="centerContinuous" vertical="center"/>
      <protection/>
    </xf>
    <xf numFmtId="37" fontId="8" fillId="0" borderId="22" xfId="0" applyNumberFormat="1" applyFont="1" applyBorder="1" applyAlignment="1" applyProtection="1">
      <alignment horizontal="centerContinuous" vertical="center"/>
      <protection/>
    </xf>
    <xf numFmtId="37" fontId="8" fillId="0" borderId="23" xfId="0" applyNumberFormat="1" applyFont="1" applyBorder="1" applyAlignment="1" applyProtection="1">
      <alignment horizontal="centerContinuous" vertical="center"/>
      <protection/>
    </xf>
    <xf numFmtId="37" fontId="8" fillId="0" borderId="24" xfId="0" applyNumberFormat="1" applyFont="1" applyBorder="1" applyAlignment="1" applyProtection="1">
      <alignment horizontal="centerContinuous" vertical="center"/>
      <protection/>
    </xf>
    <xf numFmtId="180" fontId="8" fillId="0" borderId="21" xfId="0" applyNumberFormat="1" applyFont="1" applyBorder="1" applyAlignment="1" applyProtection="1">
      <alignment horizontal="centerContinuous" vertical="center"/>
      <protection/>
    </xf>
    <xf numFmtId="180" fontId="8" fillId="0" borderId="22" xfId="0" applyNumberFormat="1" applyFont="1" applyBorder="1" applyAlignment="1" applyProtection="1">
      <alignment horizontal="centerContinuous" vertical="center"/>
      <protection/>
    </xf>
    <xf numFmtId="180" fontId="8" fillId="0" borderId="24" xfId="0" applyNumberFormat="1" applyFont="1" applyBorder="1" applyAlignment="1" applyProtection="1">
      <alignment horizontal="centerContinuous" vertical="center"/>
      <protection/>
    </xf>
    <xf numFmtId="180" fontId="8" fillId="0" borderId="0" xfId="0" applyNumberFormat="1" applyFont="1" applyAlignment="1" applyProtection="1" quotePrefix="1">
      <alignment horizontal="left"/>
      <protection/>
    </xf>
    <xf numFmtId="37" fontId="8" fillId="0" borderId="0" xfId="0" applyNumberFormat="1" applyFont="1" applyAlignment="1" applyProtection="1">
      <alignment/>
      <protection/>
    </xf>
    <xf numFmtId="37" fontId="8" fillId="0" borderId="18" xfId="0" applyNumberFormat="1" applyFont="1" applyBorder="1" applyAlignment="1" applyProtection="1">
      <alignment horizontal="center" vertical="center"/>
      <protection/>
    </xf>
    <xf numFmtId="37" fontId="8" fillId="0" borderId="25" xfId="0" applyNumberFormat="1" applyFont="1" applyBorder="1" applyAlignment="1" applyProtection="1">
      <alignment horizontal="center" vertical="center"/>
      <protection/>
    </xf>
    <xf numFmtId="37" fontId="8" fillId="0" borderId="26" xfId="0" applyNumberFormat="1" applyFont="1" applyBorder="1" applyAlignment="1" applyProtection="1">
      <alignment horizontal="center" vertical="center"/>
      <protection/>
    </xf>
    <xf numFmtId="37" fontId="8" fillId="0" borderId="27" xfId="0" applyNumberFormat="1" applyFont="1" applyBorder="1" applyAlignment="1" applyProtection="1">
      <alignment horizontal="center" vertical="center"/>
      <protection/>
    </xf>
    <xf numFmtId="37" fontId="8" fillId="0" borderId="28" xfId="0" applyNumberFormat="1" applyFont="1" applyBorder="1" applyAlignment="1" applyProtection="1">
      <alignment horizontal="center" vertical="center"/>
      <protection/>
    </xf>
    <xf numFmtId="180" fontId="8" fillId="0" borderId="18" xfId="0" applyNumberFormat="1" applyFont="1" applyBorder="1" applyAlignment="1" applyProtection="1">
      <alignment horizontal="center" vertical="center"/>
      <protection/>
    </xf>
    <xf numFmtId="180" fontId="8" fillId="0" borderId="25" xfId="0" applyNumberFormat="1" applyFont="1" applyBorder="1" applyAlignment="1" applyProtection="1">
      <alignment horizontal="center" vertical="center"/>
      <protection/>
    </xf>
    <xf numFmtId="41" fontId="8" fillId="0" borderId="12" xfId="0" applyNumberFormat="1" applyFont="1" applyBorder="1" applyAlignment="1" applyProtection="1">
      <alignment horizontal="right"/>
      <protection locked="0"/>
    </xf>
    <xf numFmtId="41" fontId="8" fillId="0" borderId="10" xfId="49" applyNumberFormat="1" applyFont="1" applyBorder="1" applyAlignment="1" applyProtection="1">
      <alignment/>
      <protection locked="0"/>
    </xf>
    <xf numFmtId="41" fontId="8" fillId="0" borderId="10" xfId="0" applyNumberFormat="1" applyFont="1" applyBorder="1" applyAlignment="1" applyProtection="1">
      <alignment/>
      <protection locked="0"/>
    </xf>
    <xf numFmtId="41" fontId="8" fillId="0" borderId="25" xfId="49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1" fontId="8" fillId="0" borderId="11" xfId="49" applyNumberFormat="1" applyFont="1" applyBorder="1" applyAlignment="1" applyProtection="1">
      <alignment/>
      <protection locked="0"/>
    </xf>
    <xf numFmtId="41" fontId="8" fillId="0" borderId="11" xfId="0" applyNumberFormat="1" applyFont="1" applyBorder="1" applyAlignment="1" applyProtection="1">
      <alignment/>
      <protection locked="0"/>
    </xf>
    <xf numFmtId="37" fontId="8" fillId="0" borderId="0" xfId="0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180" fontId="8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 quotePrefix="1">
      <alignment horizontal="left"/>
      <protection/>
    </xf>
    <xf numFmtId="180" fontId="8" fillId="0" borderId="12" xfId="0" applyNumberFormat="1" applyFont="1" applyBorder="1" applyAlignment="1" applyProtection="1">
      <alignment/>
      <protection/>
    </xf>
    <xf numFmtId="180" fontId="8" fillId="0" borderId="12" xfId="0" applyNumberFormat="1" applyFont="1" applyBorder="1" applyAlignment="1" applyProtection="1">
      <alignment horizontal="center"/>
      <protection/>
    </xf>
    <xf numFmtId="41" fontId="5" fillId="0" borderId="0" xfId="0" applyNumberFormat="1" applyFont="1" applyAlignment="1" applyProtection="1">
      <alignment/>
      <protection/>
    </xf>
    <xf numFmtId="41" fontId="8" fillId="0" borderId="29" xfId="0" applyNumberFormat="1" applyFont="1" applyBorder="1" applyAlignment="1" applyProtection="1">
      <alignment vertical="center" shrinkToFit="1"/>
      <protection/>
    </xf>
    <xf numFmtId="41" fontId="8" fillId="0" borderId="10" xfId="0" applyNumberFormat="1" applyFont="1" applyBorder="1" applyAlignment="1" applyProtection="1">
      <alignment vertical="center" shrinkToFit="1"/>
      <protection/>
    </xf>
    <xf numFmtId="41" fontId="8" fillId="0" borderId="30" xfId="0" applyNumberFormat="1" applyFont="1" applyBorder="1" applyAlignment="1" applyProtection="1">
      <alignment vertical="center" shrinkToFit="1"/>
      <protection/>
    </xf>
    <xf numFmtId="41" fontId="8" fillId="0" borderId="31" xfId="0" applyNumberFormat="1" applyFont="1" applyBorder="1" applyAlignment="1" applyProtection="1">
      <alignment vertical="center" shrinkToFit="1"/>
      <protection/>
    </xf>
    <xf numFmtId="41" fontId="8" fillId="0" borderId="13" xfId="0" applyNumberFormat="1" applyFont="1" applyBorder="1" applyAlignment="1" applyProtection="1">
      <alignment vertical="center" shrinkToFit="1"/>
      <protection/>
    </xf>
    <xf numFmtId="41" fontId="8" fillId="0" borderId="11" xfId="0" applyNumberFormat="1" applyFont="1" applyBorder="1" applyAlignment="1" applyProtection="1">
      <alignment vertical="center" shrinkToFit="1"/>
      <protection/>
    </xf>
    <xf numFmtId="181" fontId="8" fillId="0" borderId="11" xfId="49" applyNumberFormat="1" applyFont="1" applyBorder="1" applyAlignment="1" applyProtection="1">
      <alignment vertical="center" shrinkToFit="1"/>
      <protection/>
    </xf>
    <xf numFmtId="41" fontId="8" fillId="0" borderId="32" xfId="0" applyNumberFormat="1" applyFont="1" applyBorder="1" applyAlignment="1" applyProtection="1">
      <alignment vertical="center" shrinkToFit="1"/>
      <protection/>
    </xf>
    <xf numFmtId="41" fontId="8" fillId="0" borderId="33" xfId="0" applyNumberFormat="1" applyFont="1" applyBorder="1" applyAlignment="1" applyProtection="1">
      <alignment vertical="center" shrinkToFit="1"/>
      <protection/>
    </xf>
    <xf numFmtId="181" fontId="8" fillId="0" borderId="11" xfId="0" applyNumberFormat="1" applyFont="1" applyBorder="1" applyAlignment="1" applyProtection="1">
      <alignment vertical="center" shrinkToFit="1"/>
      <protection/>
    </xf>
    <xf numFmtId="41" fontId="8" fillId="0" borderId="34" xfId="0" applyNumberFormat="1" applyFont="1" applyBorder="1" applyAlignment="1" applyProtection="1">
      <alignment vertical="center" shrinkToFit="1"/>
      <protection/>
    </xf>
    <xf numFmtId="181" fontId="8" fillId="0" borderId="35" xfId="0" applyNumberFormat="1" applyFont="1" applyBorder="1" applyAlignment="1" applyProtection="1">
      <alignment vertical="center" shrinkToFit="1"/>
      <protection/>
    </xf>
    <xf numFmtId="181" fontId="8" fillId="0" borderId="36" xfId="0" applyNumberFormat="1" applyFont="1" applyBorder="1" applyAlignment="1" applyProtection="1">
      <alignment vertical="center" shrinkToFit="1"/>
      <protection/>
    </xf>
    <xf numFmtId="41" fontId="8" fillId="0" borderId="14" xfId="0" applyNumberFormat="1" applyFont="1" applyBorder="1" applyAlignment="1" applyProtection="1">
      <alignment vertical="center" shrinkToFit="1"/>
      <protection/>
    </xf>
    <xf numFmtId="181" fontId="8" fillId="0" borderId="10" xfId="49" applyNumberFormat="1" applyFont="1" applyBorder="1" applyAlignment="1" applyProtection="1">
      <alignment vertical="center" shrinkToFit="1"/>
      <protection/>
    </xf>
    <xf numFmtId="41" fontId="8" fillId="0" borderId="37" xfId="0" applyNumberFormat="1" applyFont="1" applyBorder="1" applyAlignment="1" applyProtection="1">
      <alignment vertical="center" shrinkToFit="1"/>
      <protection/>
    </xf>
    <xf numFmtId="181" fontId="8" fillId="0" borderId="10" xfId="0" applyNumberFormat="1" applyFont="1" applyBorder="1" applyAlignment="1" applyProtection="1">
      <alignment vertical="center" shrinkToFit="1"/>
      <protection/>
    </xf>
    <xf numFmtId="41" fontId="8" fillId="0" borderId="15" xfId="0" applyNumberFormat="1" applyFont="1" applyBorder="1" applyAlignment="1" applyProtection="1">
      <alignment vertical="center" shrinkToFit="1"/>
      <protection/>
    </xf>
    <xf numFmtId="41" fontId="8" fillId="0" borderId="38" xfId="0" applyNumberFormat="1" applyFont="1" applyBorder="1" applyAlignment="1" applyProtection="1">
      <alignment vertical="center" shrinkToFit="1"/>
      <protection/>
    </xf>
    <xf numFmtId="41" fontId="8" fillId="0" borderId="39" xfId="0" applyNumberFormat="1" applyFont="1" applyBorder="1" applyAlignment="1" applyProtection="1">
      <alignment vertical="center" shrinkToFit="1"/>
      <protection/>
    </xf>
    <xf numFmtId="181" fontId="8" fillId="0" borderId="40" xfId="0" applyNumberFormat="1" applyFont="1" applyBorder="1" applyAlignment="1" applyProtection="1">
      <alignment vertical="center" shrinkToFit="1"/>
      <protection/>
    </xf>
    <xf numFmtId="181" fontId="8" fillId="0" borderId="14" xfId="49" applyNumberFormat="1" applyFont="1" applyBorder="1" applyAlignment="1" applyProtection="1">
      <alignment vertical="center" shrinkToFit="1"/>
      <protection/>
    </xf>
    <xf numFmtId="181" fontId="8" fillId="0" borderId="41" xfId="49" applyNumberFormat="1" applyFont="1" applyBorder="1" applyAlignment="1" applyProtection="1">
      <alignment vertical="center" shrinkToFit="1"/>
      <protection/>
    </xf>
    <xf numFmtId="181" fontId="8" fillId="0" borderId="42" xfId="49" applyNumberFormat="1" applyFont="1" applyBorder="1" applyAlignment="1" applyProtection="1">
      <alignment vertical="center" shrinkToFit="1"/>
      <protection/>
    </xf>
    <xf numFmtId="181" fontId="8" fillId="0" borderId="31" xfId="49" applyNumberFormat="1" applyFont="1" applyBorder="1" applyAlignment="1" applyProtection="1">
      <alignment vertical="center" shrinkToFit="1"/>
      <protection/>
    </xf>
    <xf numFmtId="181" fontId="8" fillId="0" borderId="15" xfId="49" applyNumberFormat="1" applyFont="1" applyBorder="1" applyAlignment="1" applyProtection="1">
      <alignment vertical="center" shrinkToFit="1"/>
      <protection/>
    </xf>
    <xf numFmtId="181" fontId="8" fillId="0" borderId="43" xfId="49" applyNumberFormat="1" applyFont="1" applyBorder="1" applyAlignment="1" applyProtection="1">
      <alignment vertical="center" shrinkToFit="1"/>
      <protection/>
    </xf>
    <xf numFmtId="181" fontId="8" fillId="0" borderId="44" xfId="49" applyNumberFormat="1" applyFont="1" applyBorder="1" applyAlignment="1" applyProtection="1">
      <alignment vertical="center" shrinkToFit="1"/>
      <protection/>
    </xf>
    <xf numFmtId="181" fontId="8" fillId="0" borderId="38" xfId="49" applyNumberFormat="1" applyFont="1" applyBorder="1" applyAlignment="1" applyProtection="1">
      <alignment vertical="center" shrinkToFit="1"/>
      <protection/>
    </xf>
    <xf numFmtId="181" fontId="8" fillId="0" borderId="40" xfId="49" applyNumberFormat="1" applyFont="1" applyBorder="1" applyAlignment="1" applyProtection="1">
      <alignment vertical="center" shrinkToFit="1"/>
      <protection/>
    </xf>
    <xf numFmtId="41" fontId="8" fillId="0" borderId="45" xfId="0" applyNumberFormat="1" applyFont="1" applyBorder="1" applyAlignment="1" applyProtection="1">
      <alignment vertical="center" shrinkToFit="1"/>
      <protection/>
    </xf>
    <xf numFmtId="41" fontId="8" fillId="0" borderId="46" xfId="0" applyNumberFormat="1" applyFont="1" applyBorder="1" applyAlignment="1" applyProtection="1">
      <alignment vertical="center" shrinkToFit="1"/>
      <protection/>
    </xf>
    <xf numFmtId="181" fontId="8" fillId="0" borderId="31" xfId="0" applyNumberFormat="1" applyFont="1" applyBorder="1" applyAlignment="1" applyProtection="1">
      <alignment vertical="center" shrinkToFit="1"/>
      <protection/>
    </xf>
    <xf numFmtId="41" fontId="8" fillId="0" borderId="47" xfId="0" applyNumberFormat="1" applyFont="1" applyBorder="1" applyAlignment="1" applyProtection="1">
      <alignment vertical="center" shrinkToFit="1"/>
      <protection/>
    </xf>
    <xf numFmtId="41" fontId="8" fillId="0" borderId="38" xfId="49" applyNumberFormat="1" applyFont="1" applyBorder="1" applyAlignment="1" applyProtection="1">
      <alignment vertical="center" shrinkToFit="1"/>
      <protection/>
    </xf>
    <xf numFmtId="41" fontId="8" fillId="0" borderId="10" xfId="49" applyNumberFormat="1" applyFont="1" applyBorder="1" applyAlignment="1" applyProtection="1">
      <alignment vertical="center" shrinkToFit="1"/>
      <protection/>
    </xf>
    <xf numFmtId="41" fontId="8" fillId="0" borderId="47" xfId="49" applyNumberFormat="1" applyFont="1" applyBorder="1" applyAlignment="1" applyProtection="1">
      <alignment vertical="center" shrinkToFit="1"/>
      <protection/>
    </xf>
    <xf numFmtId="181" fontId="8" fillId="0" borderId="48" xfId="49" applyNumberFormat="1" applyFont="1" applyBorder="1" applyAlignment="1" applyProtection="1">
      <alignment vertical="center" shrinkToFit="1"/>
      <protection/>
    </xf>
    <xf numFmtId="181" fontId="8" fillId="0" borderId="49" xfId="49" applyNumberFormat="1" applyFont="1" applyBorder="1" applyAlignment="1" applyProtection="1">
      <alignment vertical="center" shrinkToFit="1"/>
      <protection/>
    </xf>
    <xf numFmtId="181" fontId="8" fillId="0" borderId="18" xfId="49" applyNumberFormat="1" applyFont="1" applyBorder="1" applyAlignment="1" applyProtection="1">
      <alignment vertical="center" shrinkToFit="1"/>
      <protection/>
    </xf>
    <xf numFmtId="181" fontId="8" fillId="0" borderId="25" xfId="49" applyNumberFormat="1" applyFont="1" applyBorder="1" applyAlignment="1" applyProtection="1">
      <alignment vertical="center" shrinkToFit="1"/>
      <protection/>
    </xf>
    <xf numFmtId="181" fontId="8" fillId="0" borderId="26" xfId="0" applyNumberFormat="1" applyFont="1" applyBorder="1" applyAlignment="1" applyProtection="1">
      <alignment vertical="center" shrinkToFit="1"/>
      <protection/>
    </xf>
    <xf numFmtId="181" fontId="8" fillId="0" borderId="25" xfId="0" applyNumberFormat="1" applyFont="1" applyBorder="1" applyAlignment="1" applyProtection="1">
      <alignment vertical="center" shrinkToFit="1"/>
      <protection/>
    </xf>
    <xf numFmtId="181" fontId="8" fillId="0" borderId="28" xfId="0" applyNumberFormat="1" applyFont="1" applyBorder="1" applyAlignment="1" applyProtection="1">
      <alignment vertical="center" shrinkToFit="1"/>
      <protection/>
    </xf>
    <xf numFmtId="181" fontId="8" fillId="0" borderId="18" xfId="0" applyNumberFormat="1" applyFont="1" applyBorder="1" applyAlignment="1" applyProtection="1">
      <alignment vertical="center" shrinkToFit="1"/>
      <protection/>
    </xf>
    <xf numFmtId="181" fontId="8" fillId="0" borderId="50" xfId="0" applyNumberFormat="1" applyFont="1" applyBorder="1" applyAlignment="1" applyProtection="1">
      <alignment vertical="center" shrinkToFit="1"/>
      <protection/>
    </xf>
    <xf numFmtId="181" fontId="8" fillId="0" borderId="51" xfId="49" applyNumberFormat="1" applyFont="1" applyBorder="1" applyAlignment="1" applyProtection="1">
      <alignment vertical="center" shrinkToFit="1"/>
      <protection/>
    </xf>
    <xf numFmtId="181" fontId="8" fillId="0" borderId="51" xfId="0" applyNumberFormat="1" applyFont="1" applyBorder="1" applyAlignment="1" applyProtection="1">
      <alignment vertical="center" shrinkToFit="1"/>
      <protection/>
    </xf>
    <xf numFmtId="181" fontId="8" fillId="0" borderId="50" xfId="49" applyNumberFormat="1" applyFont="1" applyBorder="1" applyAlignment="1" applyProtection="1">
      <alignment vertical="center" shrinkToFit="1"/>
      <protection/>
    </xf>
    <xf numFmtId="181" fontId="8" fillId="0" borderId="27" xfId="49" applyNumberFormat="1" applyFont="1" applyBorder="1" applyAlignment="1" applyProtection="1">
      <alignment vertical="center" shrinkToFit="1"/>
      <protection/>
    </xf>
    <xf numFmtId="41" fontId="8" fillId="0" borderId="0" xfId="0" applyNumberFormat="1" applyFont="1" applyBorder="1" applyAlignment="1" applyProtection="1">
      <alignment shrinkToFit="1"/>
      <protection/>
    </xf>
    <xf numFmtId="181" fontId="8" fillId="0" borderId="52" xfId="49" applyNumberFormat="1" applyFont="1" applyBorder="1" applyAlignment="1" applyProtection="1">
      <alignment vertical="center" shrinkToFit="1"/>
      <protection/>
    </xf>
    <xf numFmtId="41" fontId="8" fillId="0" borderId="53" xfId="0" applyNumberFormat="1" applyFont="1" applyBorder="1" applyAlignment="1" applyProtection="1">
      <alignment vertical="center" shrinkToFit="1"/>
      <protection/>
    </xf>
    <xf numFmtId="181" fontId="8" fillId="0" borderId="54" xfId="49" applyNumberFormat="1" applyFont="1" applyBorder="1" applyAlignment="1" applyProtection="1">
      <alignment vertical="center" shrinkToFit="1"/>
      <protection/>
    </xf>
    <xf numFmtId="181" fontId="8" fillId="0" borderId="55" xfId="49" applyNumberFormat="1" applyFont="1" applyBorder="1" applyAlignment="1" applyProtection="1">
      <alignment vertical="center" shrinkToFit="1"/>
      <protection/>
    </xf>
    <xf numFmtId="181" fontId="8" fillId="0" borderId="56" xfId="49" applyNumberFormat="1" applyFont="1" applyBorder="1" applyAlignment="1" applyProtection="1">
      <alignment vertical="center" shrinkToFit="1"/>
      <protection/>
    </xf>
    <xf numFmtId="181" fontId="8" fillId="0" borderId="57" xfId="49" applyNumberFormat="1" applyFont="1" applyBorder="1" applyAlignment="1" applyProtection="1">
      <alignment vertical="center" shrinkToFit="1"/>
      <protection/>
    </xf>
    <xf numFmtId="181" fontId="8" fillId="0" borderId="58" xfId="49" applyNumberFormat="1" applyFont="1" applyBorder="1" applyAlignment="1" applyProtection="1">
      <alignment vertical="center" shrinkToFit="1"/>
      <protection/>
    </xf>
    <xf numFmtId="41" fontId="8" fillId="0" borderId="37" xfId="49" applyNumberFormat="1" applyFont="1" applyBorder="1" applyAlignment="1" applyProtection="1">
      <alignment vertical="center" shrinkToFit="1"/>
      <protection/>
    </xf>
    <xf numFmtId="179" fontId="8" fillId="0" borderId="0" xfId="0" applyNumberFormat="1" applyFont="1" applyBorder="1" applyAlignment="1" applyProtection="1">
      <alignment vertical="center" shrinkToFit="1"/>
      <protection/>
    </xf>
    <xf numFmtId="181" fontId="8" fillId="0" borderId="59" xfId="49" applyNumberFormat="1" applyFont="1" applyBorder="1" applyAlignment="1" applyProtection="1">
      <alignment vertical="center" shrinkToFit="1"/>
      <protection/>
    </xf>
    <xf numFmtId="41" fontId="8" fillId="0" borderId="0" xfId="0" applyNumberFormat="1" applyFont="1" applyAlignment="1" applyProtection="1">
      <alignment/>
      <protection/>
    </xf>
    <xf numFmtId="41" fontId="8" fillId="0" borderId="12" xfId="0" applyNumberFormat="1" applyFont="1" applyBorder="1" applyAlignment="1" applyProtection="1">
      <alignment/>
      <protection/>
    </xf>
    <xf numFmtId="41" fontId="8" fillId="0" borderId="14" xfId="0" applyNumberFormat="1" applyFont="1" applyBorder="1" applyAlignment="1" applyProtection="1">
      <alignment horizontal="centerContinuous" vertical="center"/>
      <protection/>
    </xf>
    <xf numFmtId="41" fontId="8" fillId="0" borderId="15" xfId="0" applyNumberFormat="1" applyFont="1" applyBorder="1" applyAlignment="1" applyProtection="1">
      <alignment horizontal="centerContinuous" vertical="center"/>
      <protection/>
    </xf>
    <xf numFmtId="41" fontId="8" fillId="0" borderId="18" xfId="0" applyNumberFormat="1" applyFont="1" applyBorder="1" applyAlignment="1" applyProtection="1">
      <alignment horizontal="center" vertical="center"/>
      <protection/>
    </xf>
    <xf numFmtId="41" fontId="8" fillId="0" borderId="25" xfId="0" applyNumberFormat="1" applyFont="1" applyBorder="1" applyAlignment="1" applyProtection="1">
      <alignment horizontal="center" vertical="center"/>
      <protection/>
    </xf>
    <xf numFmtId="41" fontId="8" fillId="0" borderId="25" xfId="0" applyNumberFormat="1" applyFont="1" applyBorder="1" applyAlignment="1" applyProtection="1">
      <alignment vertical="center"/>
      <protection/>
    </xf>
    <xf numFmtId="181" fontId="8" fillId="0" borderId="60" xfId="0" applyNumberFormat="1" applyFont="1" applyBorder="1" applyAlignment="1" applyProtection="1">
      <alignment vertical="center" shrinkToFit="1"/>
      <protection/>
    </xf>
    <xf numFmtId="181" fontId="8" fillId="0" borderId="61" xfId="0" applyNumberFormat="1" applyFont="1" applyBorder="1" applyAlignment="1" applyProtection="1">
      <alignment vertical="center" shrinkToFit="1"/>
      <protection/>
    </xf>
    <xf numFmtId="181" fontId="8" fillId="0" borderId="62" xfId="0" applyNumberFormat="1" applyFont="1" applyBorder="1" applyAlignment="1" applyProtection="1">
      <alignment vertical="center" shrinkToFit="1"/>
      <protection/>
    </xf>
    <xf numFmtId="181" fontId="8" fillId="0" borderId="63" xfId="0" applyNumberFormat="1" applyFont="1" applyBorder="1" applyAlignment="1" applyProtection="1">
      <alignment vertical="center" shrinkToFit="1"/>
      <protection/>
    </xf>
    <xf numFmtId="41" fontId="8" fillId="0" borderId="0" xfId="0" applyNumberFormat="1" applyFont="1" applyAlignment="1" applyProtection="1">
      <alignment shrinkToFit="1"/>
      <protection/>
    </xf>
    <xf numFmtId="179" fontId="8" fillId="0" borderId="64" xfId="49" applyNumberFormat="1" applyFont="1" applyBorder="1" applyAlignment="1" applyProtection="1">
      <alignment vertical="center" shrinkToFit="1"/>
      <protection/>
    </xf>
    <xf numFmtId="179" fontId="8" fillId="0" borderId="51" xfId="49" applyNumberFormat="1" applyFont="1" applyBorder="1" applyAlignment="1" applyProtection="1">
      <alignment vertical="center" shrinkToFit="1"/>
      <protection/>
    </xf>
    <xf numFmtId="181" fontId="8" fillId="0" borderId="65" xfId="0" applyNumberFormat="1" applyFont="1" applyBorder="1" applyAlignment="1" applyProtection="1">
      <alignment vertical="center" shrinkToFit="1"/>
      <protection/>
    </xf>
    <xf numFmtId="37" fontId="11" fillId="0" borderId="11" xfId="0" applyNumberFormat="1" applyFont="1" applyFill="1" applyBorder="1" applyAlignment="1" applyProtection="1">
      <alignment/>
      <protection/>
    </xf>
    <xf numFmtId="37" fontId="11" fillId="0" borderId="19" xfId="0" applyNumberFormat="1" applyFont="1" applyFill="1" applyBorder="1" applyAlignment="1" applyProtection="1">
      <alignment/>
      <protection/>
    </xf>
    <xf numFmtId="41" fontId="11" fillId="0" borderId="19" xfId="0" applyNumberFormat="1" applyFont="1" applyFill="1" applyBorder="1" applyAlignment="1" applyProtection="1">
      <alignment/>
      <protection/>
    </xf>
    <xf numFmtId="41" fontId="8" fillId="0" borderId="19" xfId="49" applyNumberFormat="1" applyFont="1" applyFill="1" applyBorder="1" applyAlignment="1" applyProtection="1">
      <alignment/>
      <protection locked="0"/>
    </xf>
    <xf numFmtId="41" fontId="8" fillId="0" borderId="66" xfId="49" applyNumberFormat="1" applyFont="1" applyFill="1" applyBorder="1" applyAlignment="1" applyProtection="1">
      <alignment/>
      <protection locked="0"/>
    </xf>
    <xf numFmtId="41" fontId="10" fillId="0" borderId="67" xfId="0" applyNumberFormat="1" applyFont="1" applyFill="1" applyBorder="1" applyAlignment="1" applyProtection="1">
      <alignment/>
      <protection/>
    </xf>
    <xf numFmtId="37" fontId="11" fillId="0" borderId="10" xfId="0" applyNumberFormat="1" applyFont="1" applyFill="1" applyBorder="1" applyAlignment="1" applyProtection="1">
      <alignment/>
      <protection/>
    </xf>
    <xf numFmtId="41" fontId="11" fillId="0" borderId="10" xfId="0" applyNumberFormat="1" applyFont="1" applyFill="1" applyBorder="1" applyAlignment="1" applyProtection="1">
      <alignment/>
      <protection/>
    </xf>
    <xf numFmtId="41" fontId="8" fillId="0" borderId="10" xfId="49" applyNumberFormat="1" applyFont="1" applyFill="1" applyBorder="1" applyAlignment="1" applyProtection="1">
      <alignment/>
      <protection locked="0"/>
    </xf>
    <xf numFmtId="41" fontId="10" fillId="0" borderId="68" xfId="0" applyNumberFormat="1" applyFont="1" applyFill="1" applyBorder="1" applyAlignment="1" applyProtection="1">
      <alignment/>
      <protection/>
    </xf>
    <xf numFmtId="41" fontId="8" fillId="0" borderId="15" xfId="49" applyNumberFormat="1" applyFont="1" applyFill="1" applyBorder="1" applyAlignment="1" applyProtection="1">
      <alignment/>
      <protection locked="0"/>
    </xf>
    <xf numFmtId="41" fontId="10" fillId="0" borderId="14" xfId="0" applyNumberFormat="1" applyFont="1" applyFill="1" applyBorder="1" applyAlignment="1" applyProtection="1">
      <alignment/>
      <protection/>
    </xf>
    <xf numFmtId="41" fontId="11" fillId="0" borderId="19" xfId="49" applyNumberFormat="1" applyFont="1" applyFill="1" applyBorder="1" applyAlignment="1" applyProtection="1">
      <alignment/>
      <protection/>
    </xf>
    <xf numFmtId="41" fontId="11" fillId="0" borderId="67" xfId="0" applyNumberFormat="1" applyFont="1" applyFill="1" applyBorder="1" applyAlignment="1" applyProtection="1">
      <alignment/>
      <protection/>
    </xf>
    <xf numFmtId="41" fontId="11" fillId="0" borderId="10" xfId="49" applyNumberFormat="1" applyFont="1" applyFill="1" applyBorder="1" applyAlignment="1" applyProtection="1">
      <alignment/>
      <protection/>
    </xf>
    <xf numFmtId="41" fontId="11" fillId="0" borderId="14" xfId="0" applyNumberFormat="1" applyFont="1" applyFill="1" applyBorder="1" applyAlignment="1" applyProtection="1">
      <alignment/>
      <protection/>
    </xf>
    <xf numFmtId="41" fontId="10" fillId="0" borderId="69" xfId="0" applyNumberFormat="1" applyFont="1" applyFill="1" applyBorder="1" applyAlignment="1" applyProtection="1">
      <alignment/>
      <protection/>
    </xf>
    <xf numFmtId="41" fontId="11" fillId="0" borderId="66" xfId="49" applyNumberFormat="1" applyFont="1" applyFill="1" applyBorder="1" applyAlignment="1" applyProtection="1">
      <alignment/>
      <protection/>
    </xf>
    <xf numFmtId="41" fontId="10" fillId="0" borderId="70" xfId="0" applyNumberFormat="1" applyFont="1" applyFill="1" applyBorder="1" applyAlignment="1" applyProtection="1">
      <alignment/>
      <protection/>
    </xf>
    <xf numFmtId="41" fontId="11" fillId="0" borderId="15" xfId="49" applyNumberFormat="1" applyFont="1" applyFill="1" applyBorder="1" applyAlignment="1" applyProtection="1">
      <alignment/>
      <protection/>
    </xf>
    <xf numFmtId="41" fontId="11" fillId="0" borderId="14" xfId="49" applyNumberFormat="1" applyFont="1" applyFill="1" applyBorder="1" applyAlignment="1" applyProtection="1">
      <alignment/>
      <protection/>
    </xf>
    <xf numFmtId="41" fontId="8" fillId="0" borderId="19" xfId="0" applyNumberFormat="1" applyFont="1" applyFill="1" applyBorder="1" applyAlignment="1" applyProtection="1">
      <alignment/>
      <protection/>
    </xf>
    <xf numFmtId="41" fontId="8" fillId="0" borderId="10" xfId="0" applyNumberFormat="1" applyFont="1" applyFill="1" applyBorder="1" applyAlignment="1" applyProtection="1">
      <alignment/>
      <protection/>
    </xf>
    <xf numFmtId="41" fontId="11" fillId="0" borderId="15" xfId="0" applyNumberFormat="1" applyFont="1" applyFill="1" applyBorder="1" applyAlignment="1" applyProtection="1">
      <alignment/>
      <protection/>
    </xf>
    <xf numFmtId="37" fontId="11" fillId="0" borderId="13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/>
    </xf>
    <xf numFmtId="41" fontId="11" fillId="0" borderId="71" xfId="0" applyNumberFormat="1" applyFont="1" applyFill="1" applyBorder="1" applyAlignment="1" applyProtection="1">
      <alignment/>
      <protection/>
    </xf>
    <xf numFmtId="41" fontId="10" fillId="0" borderId="67" xfId="49" applyNumberFormat="1" applyFont="1" applyFill="1" applyBorder="1" applyAlignment="1" applyProtection="1">
      <alignment/>
      <protection/>
    </xf>
    <xf numFmtId="37" fontId="11" fillId="0" borderId="14" xfId="0" applyNumberFormat="1" applyFont="1" applyFill="1" applyBorder="1" applyAlignment="1" applyProtection="1">
      <alignment/>
      <protection/>
    </xf>
    <xf numFmtId="37" fontId="11" fillId="0" borderId="15" xfId="0" applyNumberFormat="1" applyFont="1" applyFill="1" applyBorder="1" applyAlignment="1" applyProtection="1">
      <alignment/>
      <protection/>
    </xf>
    <xf numFmtId="41" fontId="11" fillId="0" borderId="72" xfId="0" applyNumberFormat="1" applyFont="1" applyFill="1" applyBorder="1" applyAlignment="1" applyProtection="1">
      <alignment/>
      <protection/>
    </xf>
    <xf numFmtId="41" fontId="10" fillId="0" borderId="14" xfId="49" applyNumberFormat="1" applyFont="1" applyFill="1" applyBorder="1" applyAlignment="1" applyProtection="1">
      <alignment/>
      <protection/>
    </xf>
    <xf numFmtId="41" fontId="11" fillId="0" borderId="0" xfId="49" applyNumberFormat="1" applyFont="1" applyFill="1" applyBorder="1" applyAlignment="1" applyProtection="1">
      <alignment/>
      <protection/>
    </xf>
    <xf numFmtId="41" fontId="8" fillId="0" borderId="19" xfId="49" applyNumberFormat="1" applyFont="1" applyFill="1" applyBorder="1" applyAlignment="1" applyProtection="1">
      <alignment/>
      <protection/>
    </xf>
    <xf numFmtId="41" fontId="8" fillId="0" borderId="66" xfId="49" applyNumberFormat="1" applyFont="1" applyFill="1" applyBorder="1" applyAlignment="1" applyProtection="1">
      <alignment/>
      <protection/>
    </xf>
    <xf numFmtId="41" fontId="10" fillId="0" borderId="73" xfId="0" applyNumberFormat="1" applyFont="1" applyFill="1" applyBorder="1" applyAlignment="1" applyProtection="1">
      <alignment/>
      <protection/>
    </xf>
    <xf numFmtId="41" fontId="11" fillId="0" borderId="18" xfId="0" applyNumberFormat="1" applyFont="1" applyFill="1" applyBorder="1" applyAlignment="1" applyProtection="1">
      <alignment/>
      <protection/>
    </xf>
    <xf numFmtId="38" fontId="11" fillId="0" borderId="0" xfId="49" applyFont="1" applyFill="1" applyBorder="1" applyAlignment="1" applyProtection="1">
      <alignment/>
      <protection/>
    </xf>
    <xf numFmtId="38" fontId="7" fillId="0" borderId="0" xfId="49" applyFont="1" applyFill="1" applyBorder="1" applyAlignment="1" applyProtection="1">
      <alignment/>
      <protection locked="0"/>
    </xf>
    <xf numFmtId="38" fontId="7" fillId="0" borderId="12" xfId="49" applyFont="1" applyFill="1" applyBorder="1" applyAlignment="1" applyProtection="1">
      <alignment/>
      <protection locked="0"/>
    </xf>
    <xf numFmtId="38" fontId="11" fillId="0" borderId="10" xfId="49" applyFont="1" applyFill="1" applyBorder="1" applyAlignment="1" applyProtection="1">
      <alignment horizontal="center"/>
      <protection/>
    </xf>
    <xf numFmtId="41" fontId="8" fillId="0" borderId="25" xfId="49" applyNumberFormat="1" applyFont="1" applyFill="1" applyBorder="1" applyAlignment="1" applyProtection="1">
      <alignment/>
      <protection locked="0"/>
    </xf>
    <xf numFmtId="41" fontId="11" fillId="0" borderId="12" xfId="49" applyNumberFormat="1" applyFont="1" applyFill="1" applyBorder="1" applyAlignment="1" applyProtection="1">
      <alignment/>
      <protection/>
    </xf>
    <xf numFmtId="41" fontId="11" fillId="0" borderId="10" xfId="49" applyNumberFormat="1" applyFont="1" applyFill="1" applyBorder="1" applyAlignment="1" applyProtection="1">
      <alignment horizontal="center"/>
      <protection/>
    </xf>
    <xf numFmtId="41" fontId="8" fillId="0" borderId="11" xfId="49" applyNumberFormat="1" applyFont="1" applyFill="1" applyBorder="1" applyAlignment="1" applyProtection="1">
      <alignment/>
      <protection locked="0"/>
    </xf>
    <xf numFmtId="41" fontId="11" fillId="0" borderId="25" xfId="49" applyNumberFormat="1" applyFont="1" applyFill="1" applyBorder="1" applyAlignment="1" applyProtection="1">
      <alignment/>
      <protection/>
    </xf>
    <xf numFmtId="38" fontId="12" fillId="0" borderId="0" xfId="49" applyFont="1" applyFill="1" applyAlignment="1">
      <alignment/>
    </xf>
    <xf numFmtId="41" fontId="9" fillId="0" borderId="19" xfId="0" applyNumberFormat="1" applyFont="1" applyBorder="1" applyAlignment="1" applyProtection="1">
      <alignment/>
      <protection locked="0"/>
    </xf>
    <xf numFmtId="41" fontId="8" fillId="0" borderId="74" xfId="49" applyNumberFormat="1" applyFont="1" applyBorder="1" applyAlignment="1" applyProtection="1">
      <alignment/>
      <protection locked="0"/>
    </xf>
    <xf numFmtId="41" fontId="8" fillId="0" borderId="31" xfId="49" applyNumberFormat="1" applyFont="1" applyBorder="1" applyAlignment="1" applyProtection="1">
      <alignment/>
      <protection locked="0"/>
    </xf>
    <xf numFmtId="41" fontId="8" fillId="0" borderId="75" xfId="0" applyNumberFormat="1" applyFont="1" applyBorder="1" applyAlignment="1" applyProtection="1">
      <alignment/>
      <protection/>
    </xf>
    <xf numFmtId="180" fontId="11" fillId="0" borderId="0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 locked="0"/>
    </xf>
    <xf numFmtId="41" fontId="8" fillId="0" borderId="12" xfId="0" applyNumberFormat="1" applyFont="1" applyFill="1" applyBorder="1" applyAlignment="1" applyProtection="1">
      <alignment horizontal="right"/>
      <protection locked="0"/>
    </xf>
    <xf numFmtId="180" fontId="10" fillId="0" borderId="14" xfId="0" applyNumberFormat="1" applyFont="1" applyFill="1" applyBorder="1" applyAlignment="1" applyProtection="1">
      <alignment horizontal="center"/>
      <protection/>
    </xf>
    <xf numFmtId="41" fontId="10" fillId="0" borderId="67" xfId="0" applyNumberFormat="1" applyFont="1" applyFill="1" applyBorder="1" applyAlignment="1" applyProtection="1">
      <alignment/>
      <protection locked="0"/>
    </xf>
    <xf numFmtId="41" fontId="10" fillId="0" borderId="14" xfId="0" applyNumberFormat="1" applyFont="1" applyFill="1" applyBorder="1" applyAlignment="1" applyProtection="1">
      <alignment/>
      <protection locked="0"/>
    </xf>
    <xf numFmtId="41" fontId="11" fillId="0" borderId="70" xfId="0" applyNumberFormat="1" applyFont="1" applyFill="1" applyBorder="1" applyAlignment="1" applyProtection="1">
      <alignment/>
      <protection/>
    </xf>
    <xf numFmtId="41" fontId="11" fillId="0" borderId="76" xfId="0" applyNumberFormat="1" applyFont="1" applyFill="1" applyBorder="1" applyAlignment="1" applyProtection="1">
      <alignment/>
      <protection/>
    </xf>
    <xf numFmtId="41" fontId="10" fillId="0" borderId="70" xfId="0" applyNumberFormat="1" applyFont="1" applyFill="1" applyBorder="1" applyAlignment="1" applyProtection="1">
      <alignment/>
      <protection locked="0"/>
    </xf>
    <xf numFmtId="41" fontId="10" fillId="0" borderId="76" xfId="0" applyNumberFormat="1" applyFont="1" applyFill="1" applyBorder="1" applyAlignment="1" applyProtection="1">
      <alignment/>
      <protection locked="0"/>
    </xf>
    <xf numFmtId="41" fontId="10" fillId="0" borderId="77" xfId="0" applyNumberFormat="1" applyFont="1" applyFill="1" applyBorder="1" applyAlignment="1" applyProtection="1">
      <alignment/>
      <protection locked="0"/>
    </xf>
    <xf numFmtId="41" fontId="10" fillId="0" borderId="18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/>
    </xf>
    <xf numFmtId="41" fontId="10" fillId="0" borderId="14" xfId="0" applyNumberFormat="1" applyFont="1" applyFill="1" applyBorder="1" applyAlignment="1" applyProtection="1">
      <alignment horizontal="center"/>
      <protection locked="0"/>
    </xf>
    <xf numFmtId="41" fontId="10" fillId="0" borderId="78" xfId="0" applyNumberFormat="1" applyFont="1" applyFill="1" applyBorder="1" applyAlignment="1" applyProtection="1">
      <alignment/>
      <protection locked="0"/>
    </xf>
    <xf numFmtId="180" fontId="12" fillId="0" borderId="0" xfId="0" applyNumberFormat="1" applyFont="1" applyFill="1" applyAlignment="1">
      <alignment/>
    </xf>
    <xf numFmtId="37" fontId="7" fillId="0" borderId="0" xfId="0" applyNumberFormat="1" applyFont="1" applyFill="1" applyBorder="1" applyAlignment="1" applyProtection="1">
      <alignment/>
      <protection locked="0"/>
    </xf>
    <xf numFmtId="37" fontId="7" fillId="0" borderId="12" xfId="0" applyNumberFormat="1" applyFont="1" applyFill="1" applyBorder="1" applyAlignment="1" applyProtection="1">
      <alignment/>
      <protection locked="0"/>
    </xf>
    <xf numFmtId="37" fontId="11" fillId="0" borderId="14" xfId="0" applyNumberFormat="1" applyFont="1" applyFill="1" applyBorder="1" applyAlignment="1" applyProtection="1">
      <alignment horizontal="center"/>
      <protection/>
    </xf>
    <xf numFmtId="41" fontId="8" fillId="0" borderId="67" xfId="0" applyNumberFormat="1" applyFont="1" applyFill="1" applyBorder="1" applyAlignment="1" applyProtection="1">
      <alignment/>
      <protection locked="0"/>
    </xf>
    <xf numFmtId="41" fontId="8" fillId="0" borderId="14" xfId="0" applyNumberFormat="1" applyFont="1" applyFill="1" applyBorder="1" applyAlignment="1" applyProtection="1">
      <alignment/>
      <protection locked="0"/>
    </xf>
    <xf numFmtId="41" fontId="11" fillId="0" borderId="79" xfId="0" applyNumberFormat="1" applyFont="1" applyFill="1" applyBorder="1" applyAlignment="1" applyProtection="1">
      <alignment/>
      <protection/>
    </xf>
    <xf numFmtId="41" fontId="11" fillId="0" borderId="38" xfId="0" applyNumberFormat="1" applyFont="1" applyFill="1" applyBorder="1" applyAlignment="1" applyProtection="1">
      <alignment/>
      <protection/>
    </xf>
    <xf numFmtId="41" fontId="8" fillId="0" borderId="18" xfId="0" applyNumberFormat="1" applyFont="1" applyFill="1" applyBorder="1" applyAlignment="1" applyProtection="1">
      <alignment/>
      <protection locked="0"/>
    </xf>
    <xf numFmtId="41" fontId="11" fillId="0" borderId="12" xfId="0" applyNumberFormat="1" applyFont="1" applyFill="1" applyBorder="1" applyAlignment="1" applyProtection="1">
      <alignment/>
      <protection/>
    </xf>
    <xf numFmtId="41" fontId="11" fillId="0" borderId="14" xfId="0" applyNumberFormat="1" applyFont="1" applyFill="1" applyBorder="1" applyAlignment="1" applyProtection="1">
      <alignment horizontal="center"/>
      <protection/>
    </xf>
    <xf numFmtId="41" fontId="11" fillId="0" borderId="67" xfId="49" applyNumberFormat="1" applyFont="1" applyFill="1" applyBorder="1" applyAlignment="1" applyProtection="1">
      <alignment/>
      <protection/>
    </xf>
    <xf numFmtId="41" fontId="8" fillId="0" borderId="67" xfId="0" applyNumberFormat="1" applyFont="1" applyFill="1" applyBorder="1" applyAlignment="1" applyProtection="1">
      <alignment/>
      <protection/>
    </xf>
    <xf numFmtId="37" fontId="12" fillId="0" borderId="0" xfId="0" applyFont="1" applyFill="1" applyAlignment="1">
      <alignment/>
    </xf>
    <xf numFmtId="41" fontId="10" fillId="0" borderId="14" xfId="0" applyNumberFormat="1" applyFont="1" applyFill="1" applyBorder="1" applyAlignment="1" applyProtection="1">
      <alignment horizontal="center"/>
      <protection/>
    </xf>
    <xf numFmtId="177" fontId="11" fillId="0" borderId="0" xfId="49" applyNumberFormat="1" applyFont="1" applyFill="1" applyBorder="1" applyAlignment="1" applyProtection="1">
      <alignment/>
      <protection/>
    </xf>
    <xf numFmtId="41" fontId="13" fillId="0" borderId="80" xfId="49" applyNumberFormat="1" applyFont="1" applyFill="1" applyBorder="1" applyAlignment="1">
      <alignment vertical="center" shrinkToFit="1"/>
    </xf>
    <xf numFmtId="41" fontId="8" fillId="0" borderId="13" xfId="0" applyNumberFormat="1" applyFont="1" applyFill="1" applyBorder="1" applyAlignment="1" applyProtection="1">
      <alignment/>
      <protection locked="0"/>
    </xf>
    <xf numFmtId="41" fontId="8" fillId="0" borderId="81" xfId="0" applyNumberFormat="1" applyFont="1" applyFill="1" applyBorder="1" applyAlignment="1" applyProtection="1">
      <alignment/>
      <protection locked="0"/>
    </xf>
    <xf numFmtId="41" fontId="8" fillId="0" borderId="82" xfId="49" applyNumberFormat="1" applyFont="1" applyFill="1" applyBorder="1" applyAlignment="1" applyProtection="1">
      <alignment/>
      <protection locked="0"/>
    </xf>
    <xf numFmtId="37" fontId="11" fillId="0" borderId="10" xfId="0" applyNumberFormat="1" applyFont="1" applyFill="1" applyBorder="1" applyAlignment="1" applyProtection="1">
      <alignment horizontal="center"/>
      <protection/>
    </xf>
    <xf numFmtId="41" fontId="8" fillId="0" borderId="19" xfId="0" applyNumberFormat="1" applyFont="1" applyFill="1" applyBorder="1" applyAlignment="1" applyProtection="1">
      <alignment/>
      <protection locked="0"/>
    </xf>
    <xf numFmtId="41" fontId="8" fillId="0" borderId="10" xfId="0" applyNumberFormat="1" applyFont="1" applyFill="1" applyBorder="1" applyAlignment="1" applyProtection="1">
      <alignment/>
      <protection locked="0"/>
    </xf>
    <xf numFmtId="41" fontId="8" fillId="0" borderId="25" xfId="0" applyNumberFormat="1" applyFont="1" applyFill="1" applyBorder="1" applyAlignment="1" applyProtection="1">
      <alignment/>
      <protection locked="0"/>
    </xf>
    <xf numFmtId="41" fontId="11" fillId="0" borderId="10" xfId="0" applyNumberFormat="1" applyFont="1" applyFill="1" applyBorder="1" applyAlignment="1" applyProtection="1">
      <alignment horizontal="center"/>
      <protection/>
    </xf>
    <xf numFmtId="41" fontId="8" fillId="0" borderId="11" xfId="0" applyNumberFormat="1" applyFont="1" applyFill="1" applyBorder="1" applyAlignment="1" applyProtection="1">
      <alignment/>
      <protection locked="0"/>
    </xf>
    <xf numFmtId="37" fontId="10" fillId="0" borderId="14" xfId="0" applyNumberFormat="1" applyFont="1" applyFill="1" applyBorder="1" applyAlignment="1" applyProtection="1">
      <alignment horizontal="center"/>
      <protection/>
    </xf>
    <xf numFmtId="41" fontId="10" fillId="0" borderId="83" xfId="0" applyNumberFormat="1" applyFont="1" applyFill="1" applyBorder="1" applyAlignment="1" applyProtection="1">
      <alignment/>
      <protection/>
    </xf>
    <xf numFmtId="41" fontId="10" fillId="0" borderId="84" xfId="0" applyNumberFormat="1" applyFont="1" applyFill="1" applyBorder="1" applyAlignment="1" applyProtection="1">
      <alignment/>
      <protection/>
    </xf>
    <xf numFmtId="41" fontId="10" fillId="0" borderId="12" xfId="0" applyNumberFormat="1" applyFont="1" applyFill="1" applyBorder="1" applyAlignment="1" applyProtection="1">
      <alignment/>
      <protection/>
    </xf>
    <xf numFmtId="41" fontId="10" fillId="0" borderId="18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/>
      <protection/>
    </xf>
    <xf numFmtId="41" fontId="11" fillId="0" borderId="84" xfId="0" applyNumberFormat="1" applyFont="1" applyFill="1" applyBorder="1" applyAlignment="1" applyProtection="1">
      <alignment/>
      <protection/>
    </xf>
    <xf numFmtId="37" fontId="10" fillId="0" borderId="85" xfId="0" applyNumberFormat="1" applyFont="1" applyFill="1" applyBorder="1" applyAlignment="1" applyProtection="1">
      <alignment horizontal="center"/>
      <protection/>
    </xf>
    <xf numFmtId="41" fontId="10" fillId="0" borderId="86" xfId="0" applyNumberFormat="1" applyFont="1" applyFill="1" applyBorder="1" applyAlignment="1" applyProtection="1">
      <alignment/>
      <protection/>
    </xf>
    <xf numFmtId="41" fontId="10" fillId="0" borderId="87" xfId="0" applyNumberFormat="1" applyFont="1" applyFill="1" applyBorder="1" applyAlignment="1" applyProtection="1">
      <alignment/>
      <protection/>
    </xf>
    <xf numFmtId="41" fontId="10" fillId="0" borderId="88" xfId="0" applyNumberFormat="1" applyFont="1" applyFill="1" applyBorder="1" applyAlignment="1" applyProtection="1">
      <alignment/>
      <protection/>
    </xf>
    <xf numFmtId="41" fontId="10" fillId="0" borderId="87" xfId="0" applyNumberFormat="1" applyFont="1" applyFill="1" applyBorder="1" applyAlignment="1" applyProtection="1">
      <alignment horizontal="center"/>
      <protection/>
    </xf>
    <xf numFmtId="37" fontId="12" fillId="0" borderId="0" xfId="0" applyFont="1" applyFill="1" applyAlignment="1" applyProtection="1">
      <alignment/>
      <protection/>
    </xf>
    <xf numFmtId="41" fontId="8" fillId="0" borderId="66" xfId="0" applyNumberFormat="1" applyFont="1" applyFill="1" applyBorder="1" applyAlignment="1" applyProtection="1">
      <alignment/>
      <protection locked="0"/>
    </xf>
    <xf numFmtId="41" fontId="8" fillId="0" borderId="15" xfId="0" applyNumberFormat="1" applyFont="1" applyFill="1" applyBorder="1" applyAlignment="1" applyProtection="1">
      <alignment/>
      <protection locked="0"/>
    </xf>
    <xf numFmtId="41" fontId="8" fillId="0" borderId="12" xfId="0" applyNumberFormat="1" applyFont="1" applyFill="1" applyBorder="1" applyAlignment="1" applyProtection="1">
      <alignment/>
      <protection locked="0"/>
    </xf>
    <xf numFmtId="41" fontId="8" fillId="0" borderId="89" xfId="0" applyNumberFormat="1" applyFont="1" applyFill="1" applyBorder="1" applyAlignment="1" applyProtection="1">
      <alignment/>
      <protection locked="0"/>
    </xf>
    <xf numFmtId="41" fontId="8" fillId="0" borderId="39" xfId="0" applyNumberFormat="1" applyFont="1" applyFill="1" applyBorder="1" applyAlignment="1" applyProtection="1">
      <alignment/>
      <protection locked="0"/>
    </xf>
    <xf numFmtId="41" fontId="8" fillId="0" borderId="80" xfId="0" applyNumberFormat="1" applyFont="1" applyFill="1" applyBorder="1" applyAlignment="1" applyProtection="1">
      <alignment/>
      <protection locked="0"/>
    </xf>
    <xf numFmtId="180" fontId="11" fillId="0" borderId="12" xfId="0" applyNumberFormat="1" applyFont="1" applyFill="1" applyBorder="1" applyAlignment="1" applyProtection="1">
      <alignment/>
      <protection/>
    </xf>
    <xf numFmtId="41" fontId="11" fillId="0" borderId="69" xfId="0" applyNumberFormat="1" applyFont="1" applyFill="1" applyBorder="1" applyAlignment="1" applyProtection="1">
      <alignment/>
      <protection/>
    </xf>
    <xf numFmtId="41" fontId="11" fillId="0" borderId="68" xfId="0" applyNumberFormat="1" applyFont="1" applyFill="1" applyBorder="1" applyAlignment="1" applyProtection="1">
      <alignment/>
      <protection/>
    </xf>
    <xf numFmtId="37" fontId="11" fillId="0" borderId="13" xfId="0" applyNumberFormat="1" applyFont="1" applyFill="1" applyBorder="1" applyAlignment="1" applyProtection="1">
      <alignment horizontal="center"/>
      <protection/>
    </xf>
    <xf numFmtId="41" fontId="8" fillId="0" borderId="13" xfId="0" applyNumberFormat="1" applyFont="1" applyFill="1" applyBorder="1" applyAlignment="1" applyProtection="1">
      <alignment vertical="center" shrinkToFit="1"/>
      <protection/>
    </xf>
    <xf numFmtId="41" fontId="8" fillId="0" borderId="11" xfId="0" applyNumberFormat="1" applyFont="1" applyFill="1" applyBorder="1" applyAlignment="1" applyProtection="1">
      <alignment vertical="center" shrinkToFit="1"/>
      <protection/>
    </xf>
    <xf numFmtId="181" fontId="8" fillId="0" borderId="11" xfId="49" applyNumberFormat="1" applyFont="1" applyFill="1" applyBorder="1" applyAlignment="1" applyProtection="1">
      <alignment vertical="center" shrinkToFit="1"/>
      <protection/>
    </xf>
    <xf numFmtId="41" fontId="8" fillId="0" borderId="32" xfId="0" applyNumberFormat="1" applyFont="1" applyFill="1" applyBorder="1" applyAlignment="1" applyProtection="1">
      <alignment vertical="center" shrinkToFit="1"/>
      <protection/>
    </xf>
    <xf numFmtId="41" fontId="8" fillId="0" borderId="33" xfId="0" applyNumberFormat="1" applyFont="1" applyFill="1" applyBorder="1" applyAlignment="1" applyProtection="1">
      <alignment vertical="center" shrinkToFit="1"/>
      <protection/>
    </xf>
    <xf numFmtId="181" fontId="8" fillId="0" borderId="11" xfId="0" applyNumberFormat="1" applyFont="1" applyFill="1" applyBorder="1" applyAlignment="1" applyProtection="1">
      <alignment vertical="center" shrinkToFit="1"/>
      <protection/>
    </xf>
    <xf numFmtId="41" fontId="8" fillId="0" borderId="34" xfId="0" applyNumberFormat="1" applyFont="1" applyFill="1" applyBorder="1" applyAlignment="1" applyProtection="1">
      <alignment vertical="center" shrinkToFit="1"/>
      <protection/>
    </xf>
    <xf numFmtId="41" fontId="8" fillId="0" borderId="30" xfId="0" applyNumberFormat="1" applyFont="1" applyFill="1" applyBorder="1" applyAlignment="1" applyProtection="1">
      <alignment vertical="center" shrinkToFit="1"/>
      <protection/>
    </xf>
    <xf numFmtId="181" fontId="8" fillId="0" borderId="35" xfId="0" applyNumberFormat="1" applyFont="1" applyFill="1" applyBorder="1" applyAlignment="1" applyProtection="1">
      <alignment vertical="center" shrinkToFit="1"/>
      <protection/>
    </xf>
    <xf numFmtId="181" fontId="8" fillId="0" borderId="36" xfId="0" applyNumberFormat="1" applyFont="1" applyFill="1" applyBorder="1" applyAlignment="1" applyProtection="1">
      <alignment vertical="center" shrinkToFit="1"/>
      <protection/>
    </xf>
    <xf numFmtId="38" fontId="11" fillId="0" borderId="0" xfId="49" applyFont="1" applyFill="1" applyBorder="1" applyAlignment="1" applyProtection="1">
      <alignment shrinkToFit="1"/>
      <protection/>
    </xf>
    <xf numFmtId="37" fontId="12" fillId="0" borderId="0" xfId="0" applyFont="1" applyFill="1" applyBorder="1" applyAlignment="1">
      <alignment/>
    </xf>
    <xf numFmtId="181" fontId="8" fillId="0" borderId="10" xfId="49" applyNumberFormat="1" applyFont="1" applyFill="1" applyBorder="1" applyAlignment="1" applyProtection="1">
      <alignment vertical="center" shrinkToFit="1"/>
      <protection/>
    </xf>
    <xf numFmtId="181" fontId="8" fillId="0" borderId="14" xfId="49" applyNumberFormat="1" applyFont="1" applyFill="1" applyBorder="1" applyAlignment="1" applyProtection="1">
      <alignment vertical="center" shrinkToFit="1"/>
      <protection/>
    </xf>
    <xf numFmtId="181" fontId="8" fillId="0" borderId="41" xfId="49" applyNumberFormat="1" applyFont="1" applyFill="1" applyBorder="1" applyAlignment="1" applyProtection="1">
      <alignment vertical="center" shrinkToFit="1"/>
      <protection/>
    </xf>
    <xf numFmtId="181" fontId="8" fillId="0" borderId="42" xfId="49" applyNumberFormat="1" applyFont="1" applyFill="1" applyBorder="1" applyAlignment="1" applyProtection="1">
      <alignment vertical="center" shrinkToFit="1"/>
      <protection/>
    </xf>
    <xf numFmtId="181" fontId="8" fillId="0" borderId="31" xfId="49" applyNumberFormat="1" applyFont="1" applyFill="1" applyBorder="1" applyAlignment="1" applyProtection="1">
      <alignment vertical="center" shrinkToFit="1"/>
      <protection/>
    </xf>
    <xf numFmtId="181" fontId="8" fillId="0" borderId="15" xfId="49" applyNumberFormat="1" applyFont="1" applyFill="1" applyBorder="1" applyAlignment="1" applyProtection="1">
      <alignment vertical="center" shrinkToFit="1"/>
      <protection/>
    </xf>
    <xf numFmtId="181" fontId="8" fillId="0" borderId="43" xfId="49" applyNumberFormat="1" applyFont="1" applyFill="1" applyBorder="1" applyAlignment="1" applyProtection="1">
      <alignment vertical="center" shrinkToFit="1"/>
      <protection/>
    </xf>
    <xf numFmtId="181" fontId="8" fillId="0" borderId="44" xfId="49" applyNumberFormat="1" applyFont="1" applyFill="1" applyBorder="1" applyAlignment="1" applyProtection="1">
      <alignment vertical="center" shrinkToFit="1"/>
      <protection/>
    </xf>
    <xf numFmtId="181" fontId="8" fillId="0" borderId="38" xfId="49" applyNumberFormat="1" applyFont="1" applyFill="1" applyBorder="1" applyAlignment="1" applyProtection="1">
      <alignment vertical="center" shrinkToFit="1"/>
      <protection/>
    </xf>
    <xf numFmtId="181" fontId="8" fillId="0" borderId="40" xfId="49" applyNumberFormat="1" applyFont="1" applyFill="1" applyBorder="1" applyAlignment="1" applyProtection="1">
      <alignment vertical="center" shrinkToFit="1"/>
      <protection/>
    </xf>
    <xf numFmtId="41" fontId="8" fillId="0" borderId="45" xfId="0" applyNumberFormat="1" applyFont="1" applyFill="1" applyBorder="1" applyAlignment="1" applyProtection="1">
      <alignment vertical="center" shrinkToFit="1"/>
      <protection/>
    </xf>
    <xf numFmtId="41" fontId="8" fillId="0" borderId="29" xfId="0" applyNumberFormat="1" applyFont="1" applyFill="1" applyBorder="1" applyAlignment="1" applyProtection="1">
      <alignment vertical="center" shrinkToFit="1"/>
      <protection/>
    </xf>
    <xf numFmtId="41" fontId="8" fillId="0" borderId="46" xfId="0" applyNumberFormat="1" applyFont="1" applyFill="1" applyBorder="1" applyAlignment="1" applyProtection="1">
      <alignment vertical="center" shrinkToFit="1"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 quotePrefix="1">
      <alignment horizontal="left"/>
      <protection/>
    </xf>
    <xf numFmtId="37" fontId="8" fillId="0" borderId="0" xfId="0" applyFont="1" applyFill="1" applyAlignment="1" applyProtection="1">
      <alignment/>
      <protection/>
    </xf>
    <xf numFmtId="180" fontId="8" fillId="0" borderId="0" xfId="0" applyNumberFormat="1" applyFont="1" applyFill="1" applyAlignment="1" applyProtection="1">
      <alignment/>
      <protection/>
    </xf>
    <xf numFmtId="180" fontId="8" fillId="0" borderId="0" xfId="0" applyNumberFormat="1" applyFont="1" applyFill="1" applyAlignment="1" applyProtection="1" quotePrefix="1">
      <alignment horizontal="left"/>
      <protection/>
    </xf>
    <xf numFmtId="37" fontId="8" fillId="0" borderId="0" xfId="0" applyNumberFormat="1" applyFont="1" applyFill="1" applyAlignment="1" applyProtection="1">
      <alignment/>
      <protection/>
    </xf>
    <xf numFmtId="37" fontId="8" fillId="0" borderId="12" xfId="0" applyNumberFormat="1" applyFont="1" applyFill="1" applyBorder="1" applyAlignment="1" applyProtection="1">
      <alignment/>
      <protection/>
    </xf>
    <xf numFmtId="180" fontId="8" fillId="0" borderId="12" xfId="0" applyNumberFormat="1" applyFont="1" applyFill="1" applyBorder="1" applyAlignment="1" applyProtection="1">
      <alignment/>
      <protection/>
    </xf>
    <xf numFmtId="180" fontId="8" fillId="0" borderId="12" xfId="0" applyNumberFormat="1" applyFont="1" applyFill="1" applyBorder="1" applyAlignment="1" applyProtection="1">
      <alignment horizontal="center"/>
      <protection/>
    </xf>
    <xf numFmtId="37" fontId="8" fillId="0" borderId="14" xfId="0" applyNumberFormat="1" applyFont="1" applyFill="1" applyBorder="1" applyAlignment="1" applyProtection="1">
      <alignment horizontal="centerContinuous" vertical="center"/>
      <protection/>
    </xf>
    <xf numFmtId="37" fontId="8" fillId="0" borderId="15" xfId="0" applyNumberFormat="1" applyFont="1" applyFill="1" applyBorder="1" applyAlignment="1" applyProtection="1">
      <alignment horizontal="centerContinuous" vertical="center"/>
      <protection/>
    </xf>
    <xf numFmtId="37" fontId="8" fillId="0" borderId="20" xfId="0" applyNumberFormat="1" applyFont="1" applyFill="1" applyBorder="1" applyAlignment="1" applyProtection="1">
      <alignment horizontal="centerContinuous" vertical="center"/>
      <protection/>
    </xf>
    <xf numFmtId="37" fontId="8" fillId="0" borderId="10" xfId="0" applyNumberFormat="1" applyFont="1" applyFill="1" applyBorder="1" applyAlignment="1" applyProtection="1">
      <alignment horizontal="centerContinuous" vertical="center"/>
      <protection/>
    </xf>
    <xf numFmtId="37" fontId="8" fillId="0" borderId="21" xfId="0" applyNumberFormat="1" applyFont="1" applyFill="1" applyBorder="1" applyAlignment="1" applyProtection="1">
      <alignment horizontal="centerContinuous" vertical="center"/>
      <protection/>
    </xf>
    <xf numFmtId="37" fontId="8" fillId="0" borderId="22" xfId="0" applyNumberFormat="1" applyFont="1" applyFill="1" applyBorder="1" applyAlignment="1" applyProtection="1">
      <alignment horizontal="centerContinuous" vertical="center"/>
      <protection/>
    </xf>
    <xf numFmtId="37" fontId="8" fillId="0" borderId="23" xfId="0" applyNumberFormat="1" applyFont="1" applyFill="1" applyBorder="1" applyAlignment="1" applyProtection="1">
      <alignment horizontal="centerContinuous" vertical="center"/>
      <protection/>
    </xf>
    <xf numFmtId="37" fontId="8" fillId="0" borderId="24" xfId="0" applyNumberFormat="1" applyFont="1" applyFill="1" applyBorder="1" applyAlignment="1" applyProtection="1">
      <alignment horizontal="centerContinuous" vertical="center"/>
      <protection/>
    </xf>
    <xf numFmtId="180" fontId="8" fillId="0" borderId="21" xfId="0" applyNumberFormat="1" applyFont="1" applyFill="1" applyBorder="1" applyAlignment="1" applyProtection="1">
      <alignment horizontal="centerContinuous" vertical="center"/>
      <protection/>
    </xf>
    <xf numFmtId="180" fontId="8" fillId="0" borderId="22" xfId="0" applyNumberFormat="1" applyFont="1" applyFill="1" applyBorder="1" applyAlignment="1" applyProtection="1">
      <alignment horizontal="centerContinuous" vertical="center"/>
      <protection/>
    </xf>
    <xf numFmtId="180" fontId="8" fillId="0" borderId="24" xfId="0" applyNumberFormat="1" applyFont="1" applyFill="1" applyBorder="1" applyAlignment="1" applyProtection="1">
      <alignment horizontal="centerContinuous" vertical="center"/>
      <protection/>
    </xf>
    <xf numFmtId="37" fontId="8" fillId="0" borderId="18" xfId="0" applyNumberFormat="1" applyFont="1" applyFill="1" applyBorder="1" applyAlignment="1" applyProtection="1">
      <alignment horizontal="center" vertical="center"/>
      <protection/>
    </xf>
    <xf numFmtId="37" fontId="8" fillId="0" borderId="25" xfId="0" applyNumberFormat="1" applyFont="1" applyFill="1" applyBorder="1" applyAlignment="1" applyProtection="1">
      <alignment horizontal="center" vertical="center"/>
      <protection/>
    </xf>
    <xf numFmtId="37" fontId="8" fillId="0" borderId="26" xfId="0" applyNumberFormat="1" applyFont="1" applyFill="1" applyBorder="1" applyAlignment="1" applyProtection="1">
      <alignment horizontal="center" vertical="center"/>
      <protection/>
    </xf>
    <xf numFmtId="37" fontId="8" fillId="0" borderId="27" xfId="0" applyNumberFormat="1" applyFont="1" applyFill="1" applyBorder="1" applyAlignment="1" applyProtection="1">
      <alignment horizontal="center" vertical="center"/>
      <protection/>
    </xf>
    <xf numFmtId="37" fontId="8" fillId="0" borderId="28" xfId="0" applyNumberFormat="1" applyFont="1" applyFill="1" applyBorder="1" applyAlignment="1" applyProtection="1">
      <alignment horizontal="center" vertical="center"/>
      <protection/>
    </xf>
    <xf numFmtId="180" fontId="8" fillId="0" borderId="18" xfId="0" applyNumberFormat="1" applyFont="1" applyFill="1" applyBorder="1" applyAlignment="1" applyProtection="1">
      <alignment horizontal="center" vertical="center"/>
      <protection/>
    </xf>
    <xf numFmtId="180" fontId="8" fillId="0" borderId="25" xfId="0" applyNumberFormat="1" applyFont="1" applyFill="1" applyBorder="1" applyAlignment="1" applyProtection="1">
      <alignment horizontal="center" vertical="center"/>
      <protection/>
    </xf>
    <xf numFmtId="41" fontId="8" fillId="0" borderId="14" xfId="0" applyNumberFormat="1" applyFont="1" applyFill="1" applyBorder="1" applyAlignment="1" applyProtection="1">
      <alignment vertical="center" shrinkToFit="1"/>
      <protection/>
    </xf>
    <xf numFmtId="41" fontId="8" fillId="0" borderId="10" xfId="0" applyNumberFormat="1" applyFont="1" applyFill="1" applyBorder="1" applyAlignment="1" applyProtection="1">
      <alignment vertical="center" shrinkToFit="1"/>
      <protection/>
    </xf>
    <xf numFmtId="41" fontId="8" fillId="0" borderId="47" xfId="0" applyNumberFormat="1" applyFont="1" applyFill="1" applyBorder="1" applyAlignment="1" applyProtection="1">
      <alignment vertical="center" shrinkToFit="1"/>
      <protection/>
    </xf>
    <xf numFmtId="41" fontId="8" fillId="0" borderId="31" xfId="0" applyNumberFormat="1" applyFont="1" applyFill="1" applyBorder="1" applyAlignment="1" applyProtection="1">
      <alignment vertical="center" shrinkToFit="1"/>
      <protection/>
    </xf>
    <xf numFmtId="181" fontId="8" fillId="0" borderId="10" xfId="0" applyNumberFormat="1" applyFont="1" applyFill="1" applyBorder="1" applyAlignment="1" applyProtection="1">
      <alignment vertical="center" shrinkToFit="1"/>
      <protection/>
    </xf>
    <xf numFmtId="181" fontId="8" fillId="0" borderId="40" xfId="0" applyNumberFormat="1" applyFont="1" applyFill="1" applyBorder="1" applyAlignment="1" applyProtection="1">
      <alignment vertical="center" shrinkToFit="1"/>
      <protection/>
    </xf>
    <xf numFmtId="41" fontId="8" fillId="0" borderId="39" xfId="0" applyNumberFormat="1" applyFont="1" applyFill="1" applyBorder="1" applyAlignment="1" applyProtection="1">
      <alignment vertical="center" shrinkToFit="1"/>
      <protection/>
    </xf>
    <xf numFmtId="41" fontId="8" fillId="0" borderId="38" xfId="0" applyNumberFormat="1" applyFont="1" applyFill="1" applyBorder="1" applyAlignment="1" applyProtection="1">
      <alignment vertical="center" shrinkToFit="1"/>
      <protection/>
    </xf>
    <xf numFmtId="41" fontId="8" fillId="0" borderId="15" xfId="0" applyNumberFormat="1" applyFont="1" applyFill="1" applyBorder="1" applyAlignment="1" applyProtection="1">
      <alignment vertical="center" shrinkToFit="1"/>
      <protection/>
    </xf>
    <xf numFmtId="41" fontId="8" fillId="0" borderId="37" xfId="0" applyNumberFormat="1" applyFont="1" applyFill="1" applyBorder="1" applyAlignment="1" applyProtection="1">
      <alignment vertical="center" shrinkToFit="1"/>
      <protection/>
    </xf>
    <xf numFmtId="37" fontId="5" fillId="0" borderId="11" xfId="0" applyNumberFormat="1" applyFont="1" applyFill="1" applyBorder="1" applyAlignment="1" applyProtection="1" quotePrefix="1">
      <alignment horizontal="left" vertical="center"/>
      <protection/>
    </xf>
    <xf numFmtId="37" fontId="5" fillId="0" borderId="10" xfId="0" applyNumberFormat="1" applyFont="1" applyFill="1" applyBorder="1" applyAlignment="1" applyProtection="1">
      <alignment vertical="center"/>
      <protection/>
    </xf>
    <xf numFmtId="37" fontId="5" fillId="0" borderId="11" xfId="0" applyNumberFormat="1" applyFont="1" applyFill="1" applyBorder="1" applyAlignment="1" applyProtection="1">
      <alignment horizontal="left" vertical="center"/>
      <protection/>
    </xf>
    <xf numFmtId="41" fontId="8" fillId="0" borderId="10" xfId="49" applyNumberFormat="1" applyFont="1" applyFill="1" applyBorder="1" applyAlignment="1" applyProtection="1">
      <alignment vertical="center" shrinkToFit="1"/>
      <protection/>
    </xf>
    <xf numFmtId="41" fontId="8" fillId="0" borderId="38" xfId="49" applyNumberFormat="1" applyFont="1" applyFill="1" applyBorder="1" applyAlignment="1" applyProtection="1">
      <alignment vertical="center" shrinkToFit="1"/>
      <protection/>
    </xf>
    <xf numFmtId="41" fontId="8" fillId="0" borderId="47" xfId="49" applyNumberFormat="1" applyFont="1" applyFill="1" applyBorder="1" applyAlignment="1" applyProtection="1">
      <alignment vertical="center" shrinkToFit="1"/>
      <protection/>
    </xf>
    <xf numFmtId="37" fontId="5" fillId="0" borderId="10" xfId="0" applyNumberFormat="1" applyFont="1" applyFill="1" applyBorder="1" applyAlignment="1" applyProtection="1">
      <alignment horizontal="right" vertical="center"/>
      <protection/>
    </xf>
    <xf numFmtId="179" fontId="8" fillId="0" borderId="0" xfId="0" applyNumberFormat="1" applyFont="1" applyFill="1" applyBorder="1" applyAlignment="1" applyProtection="1">
      <alignment vertical="center" shrinkToFit="1"/>
      <protection/>
    </xf>
    <xf numFmtId="181" fontId="8" fillId="0" borderId="63" xfId="0" applyNumberFormat="1" applyFont="1" applyFill="1" applyBorder="1" applyAlignment="1" applyProtection="1">
      <alignment vertical="center" shrinkToFit="1"/>
      <protection/>
    </xf>
    <xf numFmtId="181" fontId="8" fillId="0" borderId="48" xfId="49" applyNumberFormat="1" applyFont="1" applyFill="1" applyBorder="1" applyAlignment="1" applyProtection="1">
      <alignment vertical="center" shrinkToFit="1"/>
      <protection/>
    </xf>
    <xf numFmtId="181" fontId="8" fillId="0" borderId="49" xfId="49" applyNumberFormat="1" applyFont="1" applyFill="1" applyBorder="1" applyAlignment="1" applyProtection="1">
      <alignment vertical="center" shrinkToFit="1"/>
      <protection/>
    </xf>
    <xf numFmtId="181" fontId="8" fillId="0" borderId="54" xfId="49" applyNumberFormat="1" applyFont="1" applyFill="1" applyBorder="1" applyAlignment="1" applyProtection="1">
      <alignment vertical="center" shrinkToFit="1"/>
      <protection/>
    </xf>
    <xf numFmtId="181" fontId="8" fillId="0" borderId="52" xfId="49" applyNumberFormat="1" applyFont="1" applyFill="1" applyBorder="1" applyAlignment="1" applyProtection="1">
      <alignment vertical="center" shrinkToFit="1"/>
      <protection/>
    </xf>
    <xf numFmtId="181" fontId="8" fillId="0" borderId="55" xfId="49" applyNumberFormat="1" applyFont="1" applyFill="1" applyBorder="1" applyAlignment="1" applyProtection="1">
      <alignment vertical="center" shrinkToFit="1"/>
      <protection/>
    </xf>
    <xf numFmtId="181" fontId="8" fillId="0" borderId="56" xfId="49" applyNumberFormat="1" applyFont="1" applyFill="1" applyBorder="1" applyAlignment="1" applyProtection="1">
      <alignment vertical="center" shrinkToFit="1"/>
      <protection/>
    </xf>
    <xf numFmtId="181" fontId="8" fillId="0" borderId="57" xfId="49" applyNumberFormat="1" applyFont="1" applyFill="1" applyBorder="1" applyAlignment="1" applyProtection="1">
      <alignment vertical="center" shrinkToFit="1"/>
      <protection/>
    </xf>
    <xf numFmtId="181" fontId="8" fillId="0" borderId="58" xfId="49" applyNumberFormat="1" applyFont="1" applyFill="1" applyBorder="1" applyAlignment="1" applyProtection="1">
      <alignment vertical="center" shrinkToFit="1"/>
      <protection/>
    </xf>
    <xf numFmtId="181" fontId="8" fillId="0" borderId="31" xfId="0" applyNumberFormat="1" applyFont="1" applyFill="1" applyBorder="1" applyAlignment="1" applyProtection="1">
      <alignment vertical="center" shrinkToFit="1"/>
      <protection/>
    </xf>
    <xf numFmtId="181" fontId="8" fillId="0" borderId="18" xfId="49" applyNumberFormat="1" applyFont="1" applyFill="1" applyBorder="1" applyAlignment="1" applyProtection="1">
      <alignment vertical="center" shrinkToFit="1"/>
      <protection/>
    </xf>
    <xf numFmtId="181" fontId="8" fillId="0" borderId="25" xfId="49" applyNumberFormat="1" applyFont="1" applyFill="1" applyBorder="1" applyAlignment="1" applyProtection="1">
      <alignment vertical="center" shrinkToFit="1"/>
      <protection/>
    </xf>
    <xf numFmtId="181" fontId="8" fillId="0" borderId="26" xfId="0" applyNumberFormat="1" applyFont="1" applyFill="1" applyBorder="1" applyAlignment="1" applyProtection="1">
      <alignment vertical="center" shrinkToFit="1"/>
      <protection/>
    </xf>
    <xf numFmtId="181" fontId="8" fillId="0" borderId="25" xfId="0" applyNumberFormat="1" applyFont="1" applyFill="1" applyBorder="1" applyAlignment="1" applyProtection="1">
      <alignment vertical="center" shrinkToFit="1"/>
      <protection/>
    </xf>
    <xf numFmtId="181" fontId="8" fillId="0" borderId="28" xfId="0" applyNumberFormat="1" applyFont="1" applyFill="1" applyBorder="1" applyAlignment="1" applyProtection="1">
      <alignment vertical="center" shrinkToFit="1"/>
      <protection/>
    </xf>
    <xf numFmtId="181" fontId="8" fillId="0" borderId="18" xfId="0" applyNumberFormat="1" applyFont="1" applyFill="1" applyBorder="1" applyAlignment="1" applyProtection="1">
      <alignment vertical="center" shrinkToFit="1"/>
      <protection/>
    </xf>
    <xf numFmtId="181" fontId="8" fillId="0" borderId="50" xfId="0" applyNumberFormat="1" applyFont="1" applyFill="1" applyBorder="1" applyAlignment="1" applyProtection="1">
      <alignment vertical="center" shrinkToFit="1"/>
      <protection/>
    </xf>
    <xf numFmtId="181" fontId="8" fillId="0" borderId="59" xfId="49" applyNumberFormat="1" applyFont="1" applyFill="1" applyBorder="1" applyAlignment="1" applyProtection="1">
      <alignment vertical="center" shrinkToFit="1"/>
      <protection/>
    </xf>
    <xf numFmtId="181" fontId="8" fillId="0" borderId="51" xfId="49" applyNumberFormat="1" applyFont="1" applyFill="1" applyBorder="1" applyAlignment="1" applyProtection="1">
      <alignment vertical="center" shrinkToFit="1"/>
      <protection/>
    </xf>
    <xf numFmtId="181" fontId="8" fillId="0" borderId="51" xfId="0" applyNumberFormat="1" applyFont="1" applyFill="1" applyBorder="1" applyAlignment="1" applyProtection="1">
      <alignment vertical="center" shrinkToFit="1"/>
      <protection/>
    </xf>
    <xf numFmtId="181" fontId="8" fillId="0" borderId="50" xfId="49" applyNumberFormat="1" applyFont="1" applyFill="1" applyBorder="1" applyAlignment="1" applyProtection="1">
      <alignment vertical="center" shrinkToFit="1"/>
      <protection/>
    </xf>
    <xf numFmtId="181" fontId="8" fillId="0" borderId="27" xfId="49" applyNumberFormat="1" applyFont="1" applyFill="1" applyBorder="1" applyAlignment="1" applyProtection="1">
      <alignment vertical="center" shrinkToFit="1"/>
      <protection/>
    </xf>
    <xf numFmtId="37" fontId="12" fillId="0" borderId="0" xfId="0" applyFont="1" applyFill="1" applyAlignment="1">
      <alignment shrinkToFit="1"/>
    </xf>
    <xf numFmtId="37" fontId="11" fillId="0" borderId="18" xfId="0" applyNumberFormat="1" applyFont="1" applyFill="1" applyBorder="1" applyAlignment="1" applyProtection="1">
      <alignment/>
      <protection/>
    </xf>
    <xf numFmtId="37" fontId="11" fillId="0" borderId="25" xfId="0" applyNumberFormat="1" applyFont="1" applyFill="1" applyBorder="1" applyAlignment="1" applyProtection="1">
      <alignment/>
      <protection/>
    </xf>
    <xf numFmtId="37" fontId="9" fillId="0" borderId="0" xfId="0" applyFont="1" applyFill="1" applyAlignment="1" applyProtection="1">
      <alignment/>
      <protection/>
    </xf>
    <xf numFmtId="37" fontId="11" fillId="0" borderId="90" xfId="0" applyNumberFormat="1" applyFont="1" applyFill="1" applyBorder="1" applyAlignment="1" applyProtection="1">
      <alignment/>
      <protection/>
    </xf>
    <xf numFmtId="38" fontId="8" fillId="0" borderId="0" xfId="49" applyFont="1" applyFill="1" applyAlignment="1" applyProtection="1">
      <alignment/>
      <protection/>
    </xf>
    <xf numFmtId="41" fontId="8" fillId="0" borderId="10" xfId="49" applyNumberFormat="1" applyFont="1" applyFill="1" applyBorder="1" applyAlignment="1" applyProtection="1">
      <alignment/>
      <protection/>
    </xf>
    <xf numFmtId="41" fontId="8" fillId="0" borderId="91" xfId="0" applyNumberFormat="1" applyFont="1" applyFill="1" applyBorder="1" applyAlignment="1" applyProtection="1">
      <alignment vertical="center" shrinkToFit="1"/>
      <protection/>
    </xf>
    <xf numFmtId="41" fontId="8" fillId="0" borderId="92" xfId="0" applyNumberFormat="1" applyFont="1" applyFill="1" applyBorder="1" applyAlignment="1" applyProtection="1">
      <alignment vertical="center" shrinkToFit="1"/>
      <protection/>
    </xf>
    <xf numFmtId="181" fontId="8" fillId="0" borderId="92" xfId="49" applyNumberFormat="1" applyFont="1" applyFill="1" applyBorder="1" applyAlignment="1" applyProtection="1">
      <alignment vertical="center" shrinkToFit="1"/>
      <protection/>
    </xf>
    <xf numFmtId="41" fontId="8" fillId="0" borderId="93" xfId="0" applyNumberFormat="1" applyFont="1" applyFill="1" applyBorder="1" applyAlignment="1" applyProtection="1">
      <alignment vertical="center" shrinkToFit="1"/>
      <protection/>
    </xf>
    <xf numFmtId="41" fontId="8" fillId="0" borderId="94" xfId="0" applyNumberFormat="1" applyFont="1" applyFill="1" applyBorder="1" applyAlignment="1" applyProtection="1">
      <alignment vertical="center" shrinkToFit="1"/>
      <protection/>
    </xf>
    <xf numFmtId="181" fontId="8" fillId="0" borderId="92" xfId="0" applyNumberFormat="1" applyFont="1" applyFill="1" applyBorder="1" applyAlignment="1" applyProtection="1">
      <alignment vertical="center" shrinkToFit="1"/>
      <protection/>
    </xf>
    <xf numFmtId="41" fontId="8" fillId="0" borderId="95" xfId="0" applyNumberFormat="1" applyFont="1" applyFill="1" applyBorder="1" applyAlignment="1" applyProtection="1">
      <alignment vertical="center" shrinkToFit="1"/>
      <protection/>
    </xf>
    <xf numFmtId="181" fontId="8" fillId="0" borderId="96" xfId="0" applyNumberFormat="1" applyFont="1" applyFill="1" applyBorder="1" applyAlignment="1" applyProtection="1">
      <alignment vertical="center" shrinkToFit="1"/>
      <protection/>
    </xf>
    <xf numFmtId="41" fontId="8" fillId="0" borderId="97" xfId="0" applyNumberFormat="1" applyFont="1" applyFill="1" applyBorder="1" applyAlignment="1" applyProtection="1">
      <alignment vertical="center" shrinkToFit="1"/>
      <protection/>
    </xf>
    <xf numFmtId="41" fontId="8" fillId="0" borderId="98" xfId="0" applyNumberFormat="1" applyFont="1" applyFill="1" applyBorder="1" applyAlignment="1" applyProtection="1">
      <alignment vertical="center" shrinkToFit="1"/>
      <protection/>
    </xf>
    <xf numFmtId="181" fontId="8" fillId="0" borderId="98" xfId="49" applyNumberFormat="1" applyFont="1" applyFill="1" applyBorder="1" applyAlignment="1" applyProtection="1">
      <alignment vertical="center" shrinkToFit="1"/>
      <protection/>
    </xf>
    <xf numFmtId="41" fontId="8" fillId="0" borderId="99" xfId="0" applyNumberFormat="1" applyFont="1" applyFill="1" applyBorder="1" applyAlignment="1" applyProtection="1">
      <alignment vertical="center" shrinkToFit="1"/>
      <protection/>
    </xf>
    <xf numFmtId="41" fontId="8" fillId="0" borderId="74" xfId="0" applyNumberFormat="1" applyFont="1" applyFill="1" applyBorder="1" applyAlignment="1" applyProtection="1">
      <alignment vertical="center" shrinkToFit="1"/>
      <protection/>
    </xf>
    <xf numFmtId="181" fontId="8" fillId="0" borderId="98" xfId="0" applyNumberFormat="1" applyFont="1" applyFill="1" applyBorder="1" applyAlignment="1" applyProtection="1">
      <alignment vertical="center" shrinkToFit="1"/>
      <protection/>
    </xf>
    <xf numFmtId="41" fontId="8" fillId="0" borderId="79" xfId="0" applyNumberFormat="1" applyFont="1" applyFill="1" applyBorder="1" applyAlignment="1" applyProtection="1">
      <alignment vertical="center" shrinkToFit="1"/>
      <protection/>
    </xf>
    <xf numFmtId="181" fontId="8" fillId="0" borderId="100" xfId="0" applyNumberFormat="1" applyFont="1" applyFill="1" applyBorder="1" applyAlignment="1" applyProtection="1">
      <alignment vertical="center" shrinkToFit="1"/>
      <protection/>
    </xf>
    <xf numFmtId="41" fontId="8" fillId="0" borderId="101" xfId="0" applyNumberFormat="1" applyFont="1" applyFill="1" applyBorder="1" applyAlignment="1" applyProtection="1">
      <alignment vertical="center" shrinkToFit="1"/>
      <protection/>
    </xf>
    <xf numFmtId="41" fontId="8" fillId="0" borderId="102" xfId="0" applyNumberFormat="1" applyFont="1" applyFill="1" applyBorder="1" applyAlignment="1" applyProtection="1">
      <alignment vertical="center" shrinkToFit="1"/>
      <protection/>
    </xf>
    <xf numFmtId="181" fontId="8" fillId="0" borderId="102" xfId="49" applyNumberFormat="1" applyFont="1" applyFill="1" applyBorder="1" applyAlignment="1" applyProtection="1">
      <alignment vertical="center" shrinkToFit="1"/>
      <protection/>
    </xf>
    <xf numFmtId="41" fontId="8" fillId="0" borderId="103" xfId="0" applyNumberFormat="1" applyFont="1" applyFill="1" applyBorder="1" applyAlignment="1" applyProtection="1">
      <alignment vertical="center" shrinkToFit="1"/>
      <protection/>
    </xf>
    <xf numFmtId="41" fontId="8" fillId="0" borderId="80" xfId="0" applyNumberFormat="1" applyFont="1" applyFill="1" applyBorder="1" applyAlignment="1" applyProtection="1">
      <alignment vertical="center" shrinkToFit="1"/>
      <protection/>
    </xf>
    <xf numFmtId="181" fontId="8" fillId="0" borderId="102" xfId="0" applyNumberFormat="1" applyFont="1" applyFill="1" applyBorder="1" applyAlignment="1" applyProtection="1">
      <alignment vertical="center" shrinkToFit="1"/>
      <protection/>
    </xf>
    <xf numFmtId="41" fontId="8" fillId="0" borderId="90" xfId="0" applyNumberFormat="1" applyFont="1" applyFill="1" applyBorder="1" applyAlignment="1" applyProtection="1">
      <alignment vertical="center" shrinkToFit="1"/>
      <protection/>
    </xf>
    <xf numFmtId="41" fontId="8" fillId="0" borderId="104" xfId="0" applyNumberFormat="1" applyFont="1" applyFill="1" applyBorder="1" applyAlignment="1" applyProtection="1">
      <alignment vertical="center" shrinkToFit="1"/>
      <protection/>
    </xf>
    <xf numFmtId="41" fontId="8" fillId="0" borderId="81" xfId="0" applyNumberFormat="1" applyFont="1" applyFill="1" applyBorder="1" applyAlignment="1" applyProtection="1">
      <alignment vertical="center" shrinkToFit="1"/>
      <protection/>
    </xf>
    <xf numFmtId="181" fontId="8" fillId="0" borderId="105" xfId="0" applyNumberFormat="1" applyFont="1" applyFill="1" applyBorder="1" applyAlignment="1" applyProtection="1">
      <alignment vertical="center" shrinkToFit="1"/>
      <protection/>
    </xf>
    <xf numFmtId="41" fontId="8" fillId="0" borderId="67" xfId="0" applyNumberFormat="1" applyFont="1" applyFill="1" applyBorder="1" applyAlignment="1" applyProtection="1">
      <alignment vertical="center" shrinkToFit="1"/>
      <protection/>
    </xf>
    <xf numFmtId="41" fontId="8" fillId="0" borderId="19" xfId="0" applyNumberFormat="1" applyFont="1" applyFill="1" applyBorder="1" applyAlignment="1" applyProtection="1">
      <alignment vertical="center" shrinkToFit="1"/>
      <protection/>
    </xf>
    <xf numFmtId="181" fontId="8" fillId="0" borderId="19" xfId="49" applyNumberFormat="1" applyFont="1" applyFill="1" applyBorder="1" applyAlignment="1" applyProtection="1">
      <alignment vertical="center" shrinkToFit="1"/>
      <protection/>
    </xf>
    <xf numFmtId="41" fontId="8" fillId="0" borderId="106" xfId="0" applyNumberFormat="1" applyFont="1" applyFill="1" applyBorder="1" applyAlignment="1" applyProtection="1">
      <alignment vertical="center" shrinkToFit="1"/>
      <protection/>
    </xf>
    <xf numFmtId="41" fontId="8" fillId="0" borderId="75" xfId="0" applyNumberFormat="1" applyFont="1" applyFill="1" applyBorder="1" applyAlignment="1" applyProtection="1">
      <alignment vertical="center" shrinkToFit="1"/>
      <protection/>
    </xf>
    <xf numFmtId="181" fontId="8" fillId="0" borderId="19" xfId="0" applyNumberFormat="1" applyFont="1" applyFill="1" applyBorder="1" applyAlignment="1" applyProtection="1">
      <alignment vertical="center" shrinkToFit="1"/>
      <protection/>
    </xf>
    <xf numFmtId="181" fontId="8" fillId="0" borderId="107" xfId="0" applyNumberFormat="1" applyFont="1" applyFill="1" applyBorder="1" applyAlignment="1" applyProtection="1">
      <alignment vertical="center" shrinkToFit="1"/>
      <protection/>
    </xf>
    <xf numFmtId="41" fontId="8" fillId="0" borderId="103" xfId="49" applyNumberFormat="1" applyFont="1" applyFill="1" applyBorder="1" applyAlignment="1" applyProtection="1">
      <alignment vertical="center" shrinkToFit="1"/>
      <protection/>
    </xf>
    <xf numFmtId="41" fontId="8" fillId="0" borderId="102" xfId="49" applyNumberFormat="1" applyFont="1" applyFill="1" applyBorder="1" applyAlignment="1" applyProtection="1">
      <alignment vertical="center" shrinkToFit="1"/>
      <protection/>
    </xf>
    <xf numFmtId="41" fontId="8" fillId="0" borderId="81" xfId="49" applyNumberFormat="1" applyFont="1" applyFill="1" applyBorder="1" applyAlignment="1" applyProtection="1">
      <alignment vertical="center" shrinkToFit="1"/>
      <protection/>
    </xf>
    <xf numFmtId="41" fontId="8" fillId="0" borderId="108" xfId="49" applyNumberFormat="1" applyFont="1" applyFill="1" applyBorder="1" applyAlignment="1" applyProtection="1">
      <alignment vertical="center" shrinkToFit="1"/>
      <protection/>
    </xf>
    <xf numFmtId="41" fontId="8" fillId="0" borderId="108" xfId="0" applyNumberFormat="1" applyFont="1" applyFill="1" applyBorder="1" applyAlignment="1" applyProtection="1">
      <alignment vertical="center" shrinkToFit="1"/>
      <protection/>
    </xf>
    <xf numFmtId="41" fontId="8" fillId="0" borderId="109" xfId="0" applyNumberFormat="1" applyFont="1" applyFill="1" applyBorder="1" applyAlignment="1" applyProtection="1">
      <alignment vertical="center" shrinkToFit="1"/>
      <protection/>
    </xf>
    <xf numFmtId="41" fontId="8" fillId="0" borderId="110" xfId="0" applyNumberFormat="1" applyFont="1" applyFill="1" applyBorder="1" applyAlignment="1" applyProtection="1">
      <alignment vertical="center" shrinkToFit="1"/>
      <protection/>
    </xf>
    <xf numFmtId="181" fontId="8" fillId="0" borderId="110" xfId="49" applyNumberFormat="1" applyFont="1" applyFill="1" applyBorder="1" applyAlignment="1" applyProtection="1">
      <alignment vertical="center" shrinkToFit="1"/>
      <protection/>
    </xf>
    <xf numFmtId="41" fontId="8" fillId="0" borderId="111" xfId="0" applyNumberFormat="1" applyFont="1" applyFill="1" applyBorder="1" applyAlignment="1" applyProtection="1">
      <alignment vertical="center" shrinkToFit="1"/>
      <protection/>
    </xf>
    <xf numFmtId="41" fontId="8" fillId="0" borderId="112" xfId="0" applyNumberFormat="1" applyFont="1" applyFill="1" applyBorder="1" applyAlignment="1" applyProtection="1">
      <alignment vertical="center" shrinkToFit="1"/>
      <protection/>
    </xf>
    <xf numFmtId="181" fontId="8" fillId="0" borderId="110" xfId="0" applyNumberFormat="1" applyFont="1" applyFill="1" applyBorder="1" applyAlignment="1" applyProtection="1">
      <alignment vertical="center" shrinkToFit="1"/>
      <protection/>
    </xf>
    <xf numFmtId="41" fontId="8" fillId="0" borderId="113" xfId="0" applyNumberFormat="1" applyFont="1" applyFill="1" applyBorder="1" applyAlignment="1" applyProtection="1">
      <alignment vertical="center" shrinkToFit="1"/>
      <protection/>
    </xf>
    <xf numFmtId="181" fontId="8" fillId="0" borderId="114" xfId="0" applyNumberFormat="1" applyFont="1" applyFill="1" applyBorder="1" applyAlignment="1" applyProtection="1">
      <alignment vertical="center" shrinkToFit="1"/>
      <protection/>
    </xf>
    <xf numFmtId="41" fontId="8" fillId="0" borderId="115" xfId="0" applyNumberFormat="1" applyFont="1" applyFill="1" applyBorder="1" applyAlignment="1" applyProtection="1">
      <alignment vertical="center" shrinkToFit="1"/>
      <protection/>
    </xf>
    <xf numFmtId="41" fontId="8" fillId="0" borderId="116" xfId="0" applyNumberFormat="1" applyFont="1" applyFill="1" applyBorder="1" applyAlignment="1" applyProtection="1">
      <alignment vertical="center" shrinkToFit="1"/>
      <protection/>
    </xf>
    <xf numFmtId="41" fontId="8" fillId="0" borderId="117" xfId="0" applyNumberFormat="1" applyFont="1" applyFill="1" applyBorder="1" applyAlignment="1" applyProtection="1">
      <alignment vertical="center" shrinkToFit="1"/>
      <protection/>
    </xf>
    <xf numFmtId="181" fontId="8" fillId="0" borderId="117" xfId="49" applyNumberFormat="1" applyFont="1" applyFill="1" applyBorder="1" applyAlignment="1" applyProtection="1">
      <alignment vertical="center" shrinkToFit="1"/>
      <protection/>
    </xf>
    <xf numFmtId="181" fontId="8" fillId="0" borderId="118" xfId="49" applyNumberFormat="1" applyFont="1" applyFill="1" applyBorder="1" applyAlignment="1" applyProtection="1">
      <alignment vertical="center" shrinkToFit="1"/>
      <protection/>
    </xf>
    <xf numFmtId="181" fontId="8" fillId="0" borderId="119" xfId="49" applyNumberFormat="1" applyFont="1" applyFill="1" applyBorder="1" applyAlignment="1" applyProtection="1">
      <alignment vertical="center" shrinkToFit="1"/>
      <protection/>
    </xf>
    <xf numFmtId="181" fontId="8" fillId="0" borderId="120" xfId="49" applyNumberFormat="1" applyFont="1" applyFill="1" applyBorder="1" applyAlignment="1" applyProtection="1">
      <alignment vertical="center" shrinkToFit="1"/>
      <protection/>
    </xf>
    <xf numFmtId="41" fontId="8" fillId="0" borderId="73" xfId="0" applyNumberFormat="1" applyFont="1" applyFill="1" applyBorder="1" applyAlignment="1" applyProtection="1">
      <alignment/>
      <protection/>
    </xf>
    <xf numFmtId="41" fontId="8" fillId="0" borderId="121" xfId="0" applyNumberFormat="1" applyFont="1" applyFill="1" applyBorder="1" applyAlignment="1" applyProtection="1">
      <alignment/>
      <protection locked="0"/>
    </xf>
    <xf numFmtId="41" fontId="8" fillId="0" borderId="68" xfId="0" applyNumberFormat="1" applyFont="1" applyFill="1" applyBorder="1" applyAlignment="1" applyProtection="1">
      <alignment/>
      <protection locked="0"/>
    </xf>
    <xf numFmtId="41" fontId="8" fillId="0" borderId="121" xfId="0" applyNumberFormat="1" applyFont="1" applyFill="1" applyBorder="1" applyAlignment="1" applyProtection="1">
      <alignment/>
      <protection/>
    </xf>
    <xf numFmtId="41" fontId="8" fillId="0" borderId="98" xfId="49" applyNumberFormat="1" applyFont="1" applyFill="1" applyBorder="1" applyAlignment="1" applyProtection="1">
      <alignment/>
      <protection locked="0"/>
    </xf>
    <xf numFmtId="41" fontId="8" fillId="0" borderId="97" xfId="0" applyNumberFormat="1" applyFont="1" applyFill="1" applyBorder="1" applyAlignment="1" applyProtection="1">
      <alignment/>
      <protection locked="0"/>
    </xf>
    <xf numFmtId="41" fontId="8" fillId="0" borderId="98" xfId="0" applyNumberFormat="1" applyFont="1" applyFill="1" applyBorder="1" applyAlignment="1" applyProtection="1">
      <alignment/>
      <protection locked="0"/>
    </xf>
    <xf numFmtId="41" fontId="8" fillId="0" borderId="69" xfId="0" applyNumberFormat="1" applyFont="1" applyFill="1" applyBorder="1" applyAlignment="1" applyProtection="1">
      <alignment/>
      <protection locked="0"/>
    </xf>
    <xf numFmtId="181" fontId="8" fillId="0" borderId="122" xfId="49" applyNumberFormat="1" applyFont="1" applyFill="1" applyBorder="1" applyAlignment="1" applyProtection="1">
      <alignment vertical="center" shrinkToFit="1"/>
      <protection/>
    </xf>
    <xf numFmtId="181" fontId="8" fillId="0" borderId="123" xfId="49" applyNumberFormat="1" applyFont="1" applyFill="1" applyBorder="1" applyAlignment="1" applyProtection="1">
      <alignment vertical="center" shrinkToFit="1"/>
      <protection/>
    </xf>
    <xf numFmtId="181" fontId="8" fillId="0" borderId="124" xfId="49" applyNumberFormat="1" applyFont="1" applyFill="1" applyBorder="1" applyAlignment="1" applyProtection="1">
      <alignment vertical="center" shrinkToFit="1"/>
      <protection/>
    </xf>
    <xf numFmtId="181" fontId="8" fillId="0" borderId="17" xfId="49" applyNumberFormat="1" applyFont="1" applyFill="1" applyBorder="1" applyAlignment="1" applyProtection="1">
      <alignment vertical="center" shrinkToFit="1"/>
      <protection/>
    </xf>
    <xf numFmtId="181" fontId="8" fillId="0" borderId="16" xfId="49" applyNumberFormat="1" applyFont="1" applyFill="1" applyBorder="1" applyAlignment="1" applyProtection="1">
      <alignment vertical="center" shrinkToFit="1"/>
      <protection/>
    </xf>
    <xf numFmtId="181" fontId="8" fillId="0" borderId="125" xfId="49" applyNumberFormat="1" applyFont="1" applyFill="1" applyBorder="1" applyAlignment="1" applyProtection="1">
      <alignment vertical="center" shrinkToFit="1"/>
      <protection/>
    </xf>
    <xf numFmtId="181" fontId="8" fillId="0" borderId="126" xfId="49" applyNumberFormat="1" applyFont="1" applyFill="1" applyBorder="1" applyAlignment="1" applyProtection="1">
      <alignment vertical="center" shrinkToFit="1"/>
      <protection/>
    </xf>
    <xf numFmtId="181" fontId="8" fillId="0" borderId="127" xfId="49" applyNumberFormat="1" applyFont="1" applyFill="1" applyBorder="1" applyAlignment="1" applyProtection="1">
      <alignment vertical="center" shrinkToFit="1"/>
      <protection/>
    </xf>
    <xf numFmtId="41" fontId="8" fillId="0" borderId="128" xfId="0" applyNumberFormat="1" applyFont="1" applyFill="1" applyBorder="1" applyAlignment="1" applyProtection="1">
      <alignment vertical="center" shrinkToFit="1"/>
      <protection/>
    </xf>
    <xf numFmtId="41" fontId="8" fillId="0" borderId="129" xfId="0" applyNumberFormat="1" applyFont="1" applyFill="1" applyBorder="1" applyAlignment="1" applyProtection="1">
      <alignment vertical="center" shrinkToFit="1"/>
      <protection/>
    </xf>
    <xf numFmtId="181" fontId="8" fillId="0" borderId="129" xfId="0" applyNumberFormat="1" applyFont="1" applyFill="1" applyBorder="1" applyAlignment="1" applyProtection="1">
      <alignment vertical="center" shrinkToFit="1"/>
      <protection/>
    </xf>
    <xf numFmtId="41" fontId="8" fillId="0" borderId="130" xfId="0" applyNumberFormat="1" applyFont="1" applyFill="1" applyBorder="1" applyAlignment="1" applyProtection="1">
      <alignment vertical="center" shrinkToFit="1"/>
      <protection/>
    </xf>
    <xf numFmtId="41" fontId="8" fillId="0" borderId="131" xfId="0" applyNumberFormat="1" applyFont="1" applyFill="1" applyBorder="1" applyAlignment="1" applyProtection="1">
      <alignment vertical="center" shrinkToFit="1"/>
      <protection/>
    </xf>
    <xf numFmtId="41" fontId="8" fillId="0" borderId="132" xfId="0" applyNumberFormat="1" applyFont="1" applyFill="1" applyBorder="1" applyAlignment="1" applyProtection="1">
      <alignment vertical="center" shrinkToFit="1"/>
      <protection/>
    </xf>
    <xf numFmtId="181" fontId="8" fillId="0" borderId="133" xfId="0" applyNumberFormat="1" applyFont="1" applyFill="1" applyBorder="1" applyAlignment="1" applyProtection="1">
      <alignment vertical="center" shrinkToFit="1"/>
      <protection/>
    </xf>
    <xf numFmtId="41" fontId="8" fillId="0" borderId="129" xfId="49" applyNumberFormat="1" applyFont="1" applyBorder="1" applyAlignment="1" applyProtection="1">
      <alignment/>
      <protection locked="0"/>
    </xf>
    <xf numFmtId="41" fontId="8" fillId="0" borderId="129" xfId="49" applyNumberFormat="1" applyFont="1" applyFill="1" applyBorder="1" applyAlignment="1" applyProtection="1">
      <alignment/>
      <protection locked="0"/>
    </xf>
    <xf numFmtId="41" fontId="8" fillId="0" borderId="130" xfId="0" applyNumberFormat="1" applyFont="1" applyFill="1" applyBorder="1" applyAlignment="1" applyProtection="1">
      <alignment/>
      <protection locked="0"/>
    </xf>
    <xf numFmtId="41" fontId="8" fillId="0" borderId="129" xfId="0" applyNumberFormat="1" applyFont="1" applyBorder="1" applyAlignment="1" applyProtection="1">
      <alignment/>
      <protection locked="0"/>
    </xf>
    <xf numFmtId="41" fontId="8" fillId="0" borderId="101" xfId="0" applyNumberFormat="1" applyFont="1" applyBorder="1" applyAlignment="1" applyProtection="1">
      <alignment vertical="center" shrinkToFit="1"/>
      <protection/>
    </xf>
    <xf numFmtId="41" fontId="8" fillId="0" borderId="102" xfId="0" applyNumberFormat="1" applyFont="1" applyBorder="1" applyAlignment="1" applyProtection="1">
      <alignment vertical="center" shrinkToFit="1"/>
      <protection/>
    </xf>
    <xf numFmtId="181" fontId="8" fillId="0" borderId="102" xfId="49" applyNumberFormat="1" applyFont="1" applyBorder="1" applyAlignment="1" applyProtection="1">
      <alignment vertical="center" shrinkToFit="1"/>
      <protection/>
    </xf>
    <xf numFmtId="41" fontId="8" fillId="0" borderId="108" xfId="0" applyNumberFormat="1" applyFont="1" applyBorder="1" applyAlignment="1" applyProtection="1">
      <alignment vertical="center" shrinkToFit="1"/>
      <protection/>
    </xf>
    <xf numFmtId="41" fontId="8" fillId="0" borderId="90" xfId="0" applyNumberFormat="1" applyFont="1" applyBorder="1" applyAlignment="1" applyProtection="1">
      <alignment vertical="center" shrinkToFit="1"/>
      <protection/>
    </xf>
    <xf numFmtId="181" fontId="8" fillId="0" borderId="102" xfId="0" applyNumberFormat="1" applyFont="1" applyBorder="1" applyAlignment="1" applyProtection="1">
      <alignment vertical="center" shrinkToFit="1"/>
      <protection/>
    </xf>
    <xf numFmtId="181" fontId="8" fillId="0" borderId="105" xfId="0" applyNumberFormat="1" applyFont="1" applyBorder="1" applyAlignment="1" applyProtection="1">
      <alignment vertical="center" shrinkToFit="1"/>
      <protection/>
    </xf>
    <xf numFmtId="41" fontId="8" fillId="0" borderId="80" xfId="0" applyNumberFormat="1" applyFont="1" applyBorder="1" applyAlignment="1" applyProtection="1">
      <alignment vertical="center" shrinkToFit="1"/>
      <protection/>
    </xf>
    <xf numFmtId="41" fontId="8" fillId="0" borderId="81" xfId="0" applyNumberFormat="1" applyFont="1" applyBorder="1" applyAlignment="1" applyProtection="1">
      <alignment vertical="center" shrinkToFit="1"/>
      <protection/>
    </xf>
    <xf numFmtId="41" fontId="8" fillId="0" borderId="104" xfId="0" applyNumberFormat="1" applyFont="1" applyBorder="1" applyAlignment="1" applyProtection="1">
      <alignment vertical="center" shrinkToFit="1"/>
      <protection/>
    </xf>
    <xf numFmtId="41" fontId="8" fillId="0" borderId="67" xfId="0" applyNumberFormat="1" applyFont="1" applyBorder="1" applyAlignment="1" applyProtection="1">
      <alignment vertical="center" shrinkToFit="1"/>
      <protection/>
    </xf>
    <xf numFmtId="41" fontId="8" fillId="0" borderId="19" xfId="0" applyNumberFormat="1" applyFont="1" applyBorder="1" applyAlignment="1" applyProtection="1">
      <alignment vertical="center" shrinkToFit="1"/>
      <protection/>
    </xf>
    <xf numFmtId="181" fontId="8" fillId="0" borderId="19" xfId="49" applyNumberFormat="1" applyFont="1" applyBorder="1" applyAlignment="1" applyProtection="1">
      <alignment vertical="center" shrinkToFit="1"/>
      <protection/>
    </xf>
    <xf numFmtId="41" fontId="8" fillId="0" borderId="106" xfId="0" applyNumberFormat="1" applyFont="1" applyBorder="1" applyAlignment="1" applyProtection="1">
      <alignment vertical="center" shrinkToFit="1"/>
      <protection/>
    </xf>
    <xf numFmtId="41" fontId="8" fillId="0" borderId="75" xfId="0" applyNumberFormat="1" applyFont="1" applyBorder="1" applyAlignment="1" applyProtection="1">
      <alignment vertical="center" shrinkToFit="1"/>
      <protection/>
    </xf>
    <xf numFmtId="181" fontId="8" fillId="0" borderId="19" xfId="0" applyNumberFormat="1" applyFont="1" applyBorder="1" applyAlignment="1" applyProtection="1">
      <alignment vertical="center" shrinkToFit="1"/>
      <protection/>
    </xf>
    <xf numFmtId="41" fontId="8" fillId="0" borderId="74" xfId="0" applyNumberFormat="1" applyFont="1" applyBorder="1" applyAlignment="1" applyProtection="1">
      <alignment vertical="center" shrinkToFit="1"/>
      <protection/>
    </xf>
    <xf numFmtId="41" fontId="8" fillId="0" borderId="79" xfId="0" applyNumberFormat="1" applyFont="1" applyBorder="1" applyAlignment="1" applyProtection="1">
      <alignment vertical="center" shrinkToFit="1"/>
      <protection/>
    </xf>
    <xf numFmtId="181" fontId="8" fillId="0" borderId="107" xfId="0" applyNumberFormat="1" applyFont="1" applyBorder="1" applyAlignment="1" applyProtection="1">
      <alignment vertical="center" shrinkToFit="1"/>
      <protection/>
    </xf>
    <xf numFmtId="41" fontId="8" fillId="0" borderId="103" xfId="0" applyNumberFormat="1" applyFont="1" applyBorder="1" applyAlignment="1" applyProtection="1">
      <alignment vertical="center" shrinkToFit="1"/>
      <protection/>
    </xf>
    <xf numFmtId="41" fontId="8" fillId="0" borderId="103" xfId="49" applyNumberFormat="1" applyFont="1" applyBorder="1" applyAlignment="1" applyProtection="1">
      <alignment vertical="center" shrinkToFit="1"/>
      <protection/>
    </xf>
    <xf numFmtId="41" fontId="8" fillId="0" borderId="102" xfId="49" applyNumberFormat="1" applyFont="1" applyBorder="1" applyAlignment="1" applyProtection="1">
      <alignment vertical="center" shrinkToFit="1"/>
      <protection/>
    </xf>
    <xf numFmtId="41" fontId="8" fillId="0" borderId="81" xfId="49" applyNumberFormat="1" applyFont="1" applyBorder="1" applyAlignment="1" applyProtection="1">
      <alignment vertical="center" shrinkToFit="1"/>
      <protection/>
    </xf>
    <xf numFmtId="41" fontId="8" fillId="0" borderId="108" xfId="49" applyNumberFormat="1" applyFont="1" applyBorder="1" applyAlignment="1" applyProtection="1">
      <alignment vertical="center" shrinkToFit="1"/>
      <protection/>
    </xf>
    <xf numFmtId="41" fontId="8" fillId="0" borderId="115" xfId="0" applyNumberFormat="1" applyFont="1" applyBorder="1" applyAlignment="1" applyProtection="1">
      <alignment vertical="center" shrinkToFit="1"/>
      <protection/>
    </xf>
    <xf numFmtId="41" fontId="8" fillId="0" borderId="129" xfId="49" applyNumberFormat="1" applyFont="1" applyBorder="1" applyAlignment="1" applyProtection="1">
      <alignment/>
      <protection/>
    </xf>
    <xf numFmtId="41" fontId="8" fillId="0" borderId="129" xfId="49" applyNumberFormat="1" applyFont="1" applyFill="1" applyBorder="1" applyAlignment="1" applyProtection="1">
      <alignment/>
      <protection/>
    </xf>
    <xf numFmtId="41" fontId="8" fillId="0" borderId="130" xfId="0" applyNumberFormat="1" applyFont="1" applyFill="1" applyBorder="1" applyAlignment="1" applyProtection="1">
      <alignment/>
      <protection/>
    </xf>
    <xf numFmtId="41" fontId="8" fillId="0" borderId="129" xfId="0" applyNumberFormat="1" applyFont="1" applyBorder="1" applyAlignment="1" applyProtection="1">
      <alignment/>
      <protection/>
    </xf>
    <xf numFmtId="41" fontId="9" fillId="0" borderId="67" xfId="0" applyNumberFormat="1" applyFont="1" applyFill="1" applyBorder="1" applyAlignment="1" applyProtection="1">
      <alignment/>
      <protection locked="0"/>
    </xf>
    <xf numFmtId="41" fontId="8" fillId="0" borderId="98" xfId="49" applyNumberFormat="1" applyFont="1" applyBorder="1" applyAlignment="1" applyProtection="1">
      <alignment/>
      <protection locked="0"/>
    </xf>
    <xf numFmtId="41" fontId="8" fillId="0" borderId="98" xfId="0" applyNumberFormat="1" applyFont="1" applyBorder="1" applyAlignment="1" applyProtection="1">
      <alignment/>
      <protection locked="0"/>
    </xf>
    <xf numFmtId="41" fontId="8" fillId="0" borderId="97" xfId="0" applyNumberFormat="1" applyFont="1" applyBorder="1" applyAlignment="1" applyProtection="1">
      <alignment vertical="center" shrinkToFit="1"/>
      <protection/>
    </xf>
    <xf numFmtId="41" fontId="8" fillId="0" borderId="98" xfId="0" applyNumberFormat="1" applyFont="1" applyBorder="1" applyAlignment="1" applyProtection="1">
      <alignment vertical="center" shrinkToFit="1"/>
      <protection/>
    </xf>
    <xf numFmtId="181" fontId="8" fillId="0" borderId="98" xfId="49" applyNumberFormat="1" applyFont="1" applyBorder="1" applyAlignment="1" applyProtection="1">
      <alignment vertical="center" shrinkToFit="1"/>
      <protection/>
    </xf>
    <xf numFmtId="41" fontId="8" fillId="0" borderId="99" xfId="0" applyNumberFormat="1" applyFont="1" applyBorder="1" applyAlignment="1" applyProtection="1">
      <alignment vertical="center" shrinkToFit="1"/>
      <protection/>
    </xf>
    <xf numFmtId="181" fontId="8" fillId="0" borderId="98" xfId="0" applyNumberFormat="1" applyFont="1" applyBorder="1" applyAlignment="1" applyProtection="1">
      <alignment vertical="center" shrinkToFit="1"/>
      <protection/>
    </xf>
    <xf numFmtId="181" fontId="8" fillId="0" borderId="100" xfId="0" applyNumberFormat="1" applyFont="1" applyBorder="1" applyAlignment="1" applyProtection="1">
      <alignment vertical="center" shrinkToFit="1"/>
      <protection/>
    </xf>
    <xf numFmtId="179" fontId="8" fillId="0" borderId="66" xfId="0" applyNumberFormat="1" applyFont="1" applyBorder="1" applyAlignment="1" applyProtection="1">
      <alignment vertical="center" shrinkToFit="1"/>
      <protection/>
    </xf>
    <xf numFmtId="181" fontId="8" fillId="0" borderId="90" xfId="0" applyNumberFormat="1" applyFont="1" applyBorder="1" applyAlignment="1" applyProtection="1">
      <alignment vertical="center" shrinkToFit="1"/>
      <protection/>
    </xf>
    <xf numFmtId="41" fontId="8" fillId="0" borderId="91" xfId="0" applyNumberFormat="1" applyFont="1" applyBorder="1" applyAlignment="1" applyProtection="1">
      <alignment vertical="center" shrinkToFit="1"/>
      <protection/>
    </xf>
    <xf numFmtId="41" fontId="8" fillId="0" borderId="92" xfId="0" applyNumberFormat="1" applyFont="1" applyBorder="1" applyAlignment="1" applyProtection="1">
      <alignment vertical="center" shrinkToFit="1"/>
      <protection/>
    </xf>
    <xf numFmtId="181" fontId="8" fillId="0" borderId="92" xfId="49" applyNumberFormat="1" applyFont="1" applyBorder="1" applyAlignment="1" applyProtection="1">
      <alignment vertical="center" shrinkToFit="1"/>
      <protection/>
    </xf>
    <xf numFmtId="41" fontId="8" fillId="0" borderId="93" xfId="0" applyNumberFormat="1" applyFont="1" applyBorder="1" applyAlignment="1" applyProtection="1">
      <alignment vertical="center" shrinkToFit="1"/>
      <protection/>
    </xf>
    <xf numFmtId="41" fontId="8" fillId="0" borderId="94" xfId="0" applyNumberFormat="1" applyFont="1" applyBorder="1" applyAlignment="1" applyProtection="1">
      <alignment vertical="center" shrinkToFit="1"/>
      <protection/>
    </xf>
    <xf numFmtId="181" fontId="8" fillId="0" borderId="92" xfId="0" applyNumberFormat="1" applyFont="1" applyBorder="1" applyAlignment="1" applyProtection="1">
      <alignment vertical="center" shrinkToFit="1"/>
      <protection/>
    </xf>
    <xf numFmtId="41" fontId="8" fillId="0" borderId="95" xfId="0" applyNumberFormat="1" applyFont="1" applyBorder="1" applyAlignment="1" applyProtection="1">
      <alignment vertical="center" shrinkToFit="1"/>
      <protection/>
    </xf>
    <xf numFmtId="181" fontId="8" fillId="0" borderId="96" xfId="0" applyNumberFormat="1" applyFont="1" applyBorder="1" applyAlignment="1" applyProtection="1">
      <alignment vertical="center" shrinkToFit="1"/>
      <protection/>
    </xf>
    <xf numFmtId="194" fontId="10" fillId="0" borderId="67" xfId="0" applyNumberFormat="1" applyFont="1" applyFill="1" applyBorder="1" applyAlignment="1" applyProtection="1">
      <alignment/>
      <protection locked="0"/>
    </xf>
    <xf numFmtId="181" fontId="8" fillId="0" borderId="134" xfId="0" applyNumberFormat="1" applyFont="1" applyBorder="1" applyAlignment="1" applyProtection="1">
      <alignment vertical="center" shrinkToFit="1"/>
      <protection/>
    </xf>
    <xf numFmtId="181" fontId="8" fillId="0" borderId="135" xfId="0" applyNumberFormat="1" applyFont="1" applyBorder="1" applyAlignment="1" applyProtection="1">
      <alignment vertical="center" shrinkToFit="1"/>
      <protection/>
    </xf>
    <xf numFmtId="41" fontId="8" fillId="0" borderId="115" xfId="0" applyNumberFormat="1" applyFont="1" applyBorder="1" applyAlignment="1" applyProtection="1">
      <alignment shrinkToFit="1"/>
      <protection/>
    </xf>
    <xf numFmtId="41" fontId="8" fillId="0" borderId="102" xfId="49" applyNumberFormat="1" applyFont="1" applyBorder="1" applyAlignment="1" applyProtection="1">
      <alignment/>
      <protection locked="0"/>
    </xf>
    <xf numFmtId="41" fontId="8" fillId="0" borderId="101" xfId="0" applyNumberFormat="1" applyFont="1" applyFill="1" applyBorder="1" applyAlignment="1" applyProtection="1">
      <alignment/>
      <protection locked="0"/>
    </xf>
    <xf numFmtId="41" fontId="8" fillId="0" borderId="102" xfId="0" applyNumberFormat="1" applyFont="1" applyBorder="1" applyAlignment="1" applyProtection="1">
      <alignment/>
      <protection locked="0"/>
    </xf>
    <xf numFmtId="41" fontId="8" fillId="0" borderId="129" xfId="0" applyNumberFormat="1" applyFont="1" applyFill="1" applyBorder="1" applyAlignment="1" applyProtection="1">
      <alignment/>
      <protection locked="0"/>
    </xf>
    <xf numFmtId="41" fontId="8" fillId="0" borderId="102" xfId="49" applyNumberFormat="1" applyFont="1" applyFill="1" applyBorder="1" applyAlignment="1" applyProtection="1">
      <alignment/>
      <protection locked="0"/>
    </xf>
    <xf numFmtId="38" fontId="8" fillId="0" borderId="0" xfId="49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/>
      <protection/>
    </xf>
    <xf numFmtId="37" fontId="9" fillId="0" borderId="0" xfId="0" applyFont="1" applyFill="1" applyAlignment="1">
      <alignment/>
    </xf>
    <xf numFmtId="177" fontId="8" fillId="0" borderId="0" xfId="49" applyNumberFormat="1" applyFont="1" applyFill="1" applyBorder="1" applyAlignment="1" applyProtection="1">
      <alignment/>
      <protection/>
    </xf>
    <xf numFmtId="37" fontId="9" fillId="0" borderId="0" xfId="0" applyFont="1" applyFill="1" applyBorder="1" applyAlignment="1">
      <alignment/>
    </xf>
    <xf numFmtId="37" fontId="8" fillId="0" borderId="14" xfId="0" applyNumberFormat="1" applyFont="1" applyFill="1" applyBorder="1" applyAlignment="1" applyProtection="1">
      <alignment/>
      <protection/>
    </xf>
    <xf numFmtId="37" fontId="8" fillId="0" borderId="15" xfId="0" applyNumberFormat="1" applyFont="1" applyFill="1" applyBorder="1" applyAlignment="1" applyProtection="1">
      <alignment/>
      <protection/>
    </xf>
    <xf numFmtId="37" fontId="8" fillId="0" borderId="10" xfId="0" applyNumberFormat="1" applyFont="1" applyFill="1" applyBorder="1" applyAlignment="1" applyProtection="1">
      <alignment/>
      <protection/>
    </xf>
    <xf numFmtId="38" fontId="8" fillId="0" borderId="10" xfId="49" applyFont="1" applyFill="1" applyBorder="1" applyAlignment="1" applyProtection="1">
      <alignment horizontal="center"/>
      <protection/>
    </xf>
    <xf numFmtId="37" fontId="8" fillId="0" borderId="136" xfId="0" applyNumberFormat="1" applyFont="1" applyFill="1" applyBorder="1" applyAlignment="1" applyProtection="1">
      <alignment horizontal="center"/>
      <protection/>
    </xf>
    <xf numFmtId="37" fontId="8" fillId="0" borderId="15" xfId="0" applyNumberFormat="1" applyFont="1" applyFill="1" applyBorder="1" applyAlignment="1" applyProtection="1">
      <alignment horizontal="center"/>
      <protection/>
    </xf>
    <xf numFmtId="37" fontId="8" fillId="0" borderId="10" xfId="0" applyNumberFormat="1" applyFont="1" applyFill="1" applyBorder="1" applyAlignment="1" applyProtection="1">
      <alignment horizontal="center"/>
      <protection/>
    </xf>
    <xf numFmtId="37" fontId="8" fillId="0" borderId="14" xfId="0" applyNumberFormat="1" applyFont="1" applyFill="1" applyBorder="1" applyAlignment="1" applyProtection="1">
      <alignment horizontal="center"/>
      <protection/>
    </xf>
    <xf numFmtId="180" fontId="8" fillId="0" borderId="14" xfId="0" applyNumberFormat="1" applyFont="1" applyFill="1" applyBorder="1" applyAlignment="1" applyProtection="1">
      <alignment horizontal="center"/>
      <protection/>
    </xf>
    <xf numFmtId="37" fontId="8" fillId="0" borderId="85" xfId="0" applyNumberFormat="1" applyFont="1" applyFill="1" applyBorder="1" applyAlignment="1" applyProtection="1">
      <alignment horizontal="center"/>
      <protection/>
    </xf>
    <xf numFmtId="37" fontId="8" fillId="0" borderId="13" xfId="0" applyNumberFormat="1" applyFont="1" applyFill="1" applyBorder="1" applyAlignment="1" applyProtection="1">
      <alignment/>
      <protection/>
    </xf>
    <xf numFmtId="37" fontId="8" fillId="0" borderId="11" xfId="0" applyNumberFormat="1" applyFont="1" applyFill="1" applyBorder="1" applyAlignment="1" applyProtection="1">
      <alignment/>
      <protection/>
    </xf>
    <xf numFmtId="37" fontId="8" fillId="0" borderId="19" xfId="0" applyNumberFormat="1" applyFont="1" applyFill="1" applyBorder="1" applyAlignment="1" applyProtection="1">
      <alignment/>
      <protection/>
    </xf>
    <xf numFmtId="41" fontId="8" fillId="0" borderId="137" xfId="0" applyNumberFormat="1" applyFont="1" applyFill="1" applyBorder="1" applyAlignment="1" applyProtection="1">
      <alignment/>
      <protection/>
    </xf>
    <xf numFmtId="41" fontId="8" fillId="0" borderId="86" xfId="0" applyNumberFormat="1" applyFont="1" applyFill="1" applyBorder="1" applyAlignment="1" applyProtection="1">
      <alignment/>
      <protection/>
    </xf>
    <xf numFmtId="37" fontId="8" fillId="0" borderId="13" xfId="0" applyNumberFormat="1" applyFont="1" applyFill="1" applyBorder="1" applyAlignment="1" applyProtection="1">
      <alignment horizontal="center"/>
      <protection/>
    </xf>
    <xf numFmtId="41" fontId="8" fillId="0" borderId="138" xfId="0" applyNumberFormat="1" applyFont="1" applyFill="1" applyBorder="1" applyAlignment="1" applyProtection="1">
      <alignment/>
      <protection/>
    </xf>
    <xf numFmtId="41" fontId="8" fillId="0" borderId="14" xfId="0" applyNumberFormat="1" applyFont="1" applyFill="1" applyBorder="1" applyAlignment="1" applyProtection="1">
      <alignment/>
      <protection/>
    </xf>
    <xf numFmtId="41" fontId="8" fillId="0" borderId="87" xfId="0" applyNumberFormat="1" applyFont="1" applyFill="1" applyBorder="1" applyAlignment="1" applyProtection="1">
      <alignment/>
      <protection/>
    </xf>
    <xf numFmtId="38" fontId="8" fillId="0" borderId="0" xfId="49" applyFont="1" applyFill="1" applyBorder="1" applyAlignment="1" applyProtection="1">
      <alignment shrinkToFit="1"/>
      <protection/>
    </xf>
    <xf numFmtId="41" fontId="8" fillId="0" borderId="69" xfId="0" applyNumberFormat="1" applyFont="1" applyFill="1" applyBorder="1" applyAlignment="1" applyProtection="1">
      <alignment/>
      <protection/>
    </xf>
    <xf numFmtId="41" fontId="8" fillId="0" borderId="70" xfId="0" applyNumberFormat="1" applyFont="1" applyFill="1" applyBorder="1" applyAlignment="1" applyProtection="1">
      <alignment/>
      <protection locked="0"/>
    </xf>
    <xf numFmtId="41" fontId="8" fillId="0" borderId="76" xfId="0" applyNumberFormat="1" applyFont="1" applyFill="1" applyBorder="1" applyAlignment="1" applyProtection="1">
      <alignment/>
      <protection locked="0"/>
    </xf>
    <xf numFmtId="41" fontId="8" fillId="0" borderId="77" xfId="0" applyNumberFormat="1" applyFont="1" applyFill="1" applyBorder="1" applyAlignment="1" applyProtection="1">
      <alignment/>
      <protection locked="0"/>
    </xf>
    <xf numFmtId="41" fontId="8" fillId="0" borderId="66" xfId="0" applyNumberFormat="1" applyFont="1" applyFill="1" applyBorder="1" applyAlignment="1" applyProtection="1">
      <alignment/>
      <protection/>
    </xf>
    <xf numFmtId="41" fontId="8" fillId="0" borderId="15" xfId="0" applyNumberFormat="1" applyFont="1" applyFill="1" applyBorder="1" applyAlignment="1" applyProtection="1">
      <alignment/>
      <protection/>
    </xf>
    <xf numFmtId="41" fontId="8" fillId="0" borderId="139" xfId="0" applyNumberFormat="1" applyFont="1" applyFill="1" applyBorder="1" applyAlignment="1" applyProtection="1">
      <alignment/>
      <protection/>
    </xf>
    <xf numFmtId="41" fontId="8" fillId="0" borderId="70" xfId="0" applyNumberFormat="1" applyFont="1" applyFill="1" applyBorder="1" applyAlignment="1" applyProtection="1">
      <alignment/>
      <protection/>
    </xf>
    <xf numFmtId="41" fontId="8" fillId="0" borderId="15" xfId="49" applyNumberFormat="1" applyFont="1" applyFill="1" applyBorder="1" applyAlignment="1" applyProtection="1">
      <alignment/>
      <protection/>
    </xf>
    <xf numFmtId="41" fontId="8" fillId="0" borderId="82" xfId="49" applyNumberFormat="1" applyFont="1" applyFill="1" applyBorder="1" applyAlignment="1" applyProtection="1">
      <alignment/>
      <protection/>
    </xf>
    <xf numFmtId="41" fontId="8" fillId="0" borderId="98" xfId="0" applyNumberFormat="1" applyFont="1" applyFill="1" applyBorder="1" applyAlignment="1" applyProtection="1">
      <alignment/>
      <protection/>
    </xf>
    <xf numFmtId="41" fontId="8" fillId="0" borderId="97" xfId="0" applyNumberFormat="1" applyFont="1" applyFill="1" applyBorder="1" applyAlignment="1" applyProtection="1">
      <alignment/>
      <protection/>
    </xf>
    <xf numFmtId="194" fontId="8" fillId="0" borderId="67" xfId="0" applyNumberFormat="1" applyFont="1" applyFill="1" applyBorder="1" applyAlignment="1" applyProtection="1">
      <alignment/>
      <protection locked="0"/>
    </xf>
    <xf numFmtId="37" fontId="9" fillId="0" borderId="0" xfId="0" applyFont="1" applyFill="1" applyAlignment="1">
      <alignment shrinkToFit="1"/>
    </xf>
    <xf numFmtId="37" fontId="8" fillId="0" borderId="18" xfId="0" applyNumberFormat="1" applyFont="1" applyFill="1" applyBorder="1" applyAlignment="1" applyProtection="1">
      <alignment/>
      <protection/>
    </xf>
    <xf numFmtId="37" fontId="8" fillId="0" borderId="25" xfId="0" applyNumberFormat="1" applyFont="1" applyFill="1" applyBorder="1" applyAlignment="1" applyProtection="1">
      <alignment/>
      <protection/>
    </xf>
    <xf numFmtId="41" fontId="8" fillId="0" borderId="140" xfId="0" applyNumberFormat="1" applyFont="1" applyFill="1" applyBorder="1" applyAlignment="1" applyProtection="1">
      <alignment/>
      <protection/>
    </xf>
    <xf numFmtId="41" fontId="8" fillId="0" borderId="83" xfId="0" applyNumberFormat="1" applyFont="1" applyFill="1" applyBorder="1" applyAlignment="1" applyProtection="1">
      <alignment/>
      <protection/>
    </xf>
    <xf numFmtId="41" fontId="8" fillId="0" borderId="88" xfId="0" applyNumberFormat="1" applyFont="1" applyFill="1" applyBorder="1" applyAlignment="1" applyProtection="1">
      <alignment/>
      <protection/>
    </xf>
    <xf numFmtId="41" fontId="8" fillId="0" borderId="0" xfId="49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41" fontId="8" fillId="0" borderId="84" xfId="0" applyNumberFormat="1" applyFont="1" applyFill="1" applyBorder="1" applyAlignment="1" applyProtection="1">
      <alignment/>
      <protection/>
    </xf>
    <xf numFmtId="41" fontId="8" fillId="0" borderId="12" xfId="49" applyNumberFormat="1" applyFont="1" applyFill="1" applyBorder="1" applyAlignment="1" applyProtection="1">
      <alignment/>
      <protection/>
    </xf>
    <xf numFmtId="41" fontId="8" fillId="0" borderId="12" xfId="0" applyNumberFormat="1" applyFont="1" applyFill="1" applyBorder="1" applyAlignment="1" applyProtection="1">
      <alignment/>
      <protection/>
    </xf>
    <xf numFmtId="41" fontId="8" fillId="0" borderId="10" xfId="49" applyNumberFormat="1" applyFont="1" applyFill="1" applyBorder="1" applyAlignment="1" applyProtection="1">
      <alignment horizontal="center"/>
      <protection/>
    </xf>
    <xf numFmtId="41" fontId="8" fillId="0" borderId="136" xfId="0" applyNumberFormat="1" applyFont="1" applyFill="1" applyBorder="1" applyAlignment="1" applyProtection="1">
      <alignment horizontal="center"/>
      <protection/>
    </xf>
    <xf numFmtId="41" fontId="8" fillId="0" borderId="15" xfId="0" applyNumberFormat="1" applyFont="1" applyFill="1" applyBorder="1" applyAlignment="1" applyProtection="1">
      <alignment horizontal="center"/>
      <protection/>
    </xf>
    <xf numFmtId="41" fontId="8" fillId="0" borderId="10" xfId="0" applyNumberFormat="1" applyFont="1" applyFill="1" applyBorder="1" applyAlignment="1" applyProtection="1">
      <alignment horizontal="center"/>
      <protection/>
    </xf>
    <xf numFmtId="41" fontId="8" fillId="0" borderId="14" xfId="0" applyNumberFormat="1" applyFont="1" applyFill="1" applyBorder="1" applyAlignment="1" applyProtection="1">
      <alignment horizontal="center"/>
      <protection/>
    </xf>
    <xf numFmtId="41" fontId="8" fillId="0" borderId="15" xfId="0" applyNumberFormat="1" applyFont="1" applyFill="1" applyBorder="1" applyAlignment="1" applyProtection="1">
      <alignment horizontal="center"/>
      <protection locked="0"/>
    </xf>
    <xf numFmtId="41" fontId="8" fillId="0" borderId="87" xfId="0" applyNumberFormat="1" applyFont="1" applyFill="1" applyBorder="1" applyAlignment="1" applyProtection="1">
      <alignment horizontal="center"/>
      <protection/>
    </xf>
    <xf numFmtId="41" fontId="8" fillId="0" borderId="141" xfId="49" applyNumberFormat="1" applyFont="1" applyFill="1" applyBorder="1" applyAlignment="1" applyProtection="1">
      <alignment/>
      <protection/>
    </xf>
    <xf numFmtId="41" fontId="8" fillId="0" borderId="39" xfId="49" applyNumberFormat="1" applyFont="1" applyFill="1" applyBorder="1" applyAlignment="1" applyProtection="1">
      <alignment/>
      <protection/>
    </xf>
    <xf numFmtId="41" fontId="8" fillId="0" borderId="89" xfId="49" applyNumberFormat="1" applyFont="1" applyFill="1" applyBorder="1" applyAlignment="1" applyProtection="1">
      <alignment/>
      <protection/>
    </xf>
    <xf numFmtId="41" fontId="8" fillId="0" borderId="71" xfId="0" applyNumberFormat="1" applyFont="1" applyFill="1" applyBorder="1" applyAlignment="1" applyProtection="1">
      <alignment/>
      <protection/>
    </xf>
    <xf numFmtId="41" fontId="8" fillId="0" borderId="67" xfId="49" applyNumberFormat="1" applyFont="1" applyFill="1" applyBorder="1" applyAlignment="1" applyProtection="1">
      <alignment/>
      <protection/>
    </xf>
    <xf numFmtId="41" fontId="8" fillId="0" borderId="72" xfId="0" applyNumberFormat="1" applyFont="1" applyFill="1" applyBorder="1" applyAlignment="1" applyProtection="1">
      <alignment/>
      <protection/>
    </xf>
    <xf numFmtId="41" fontId="8" fillId="0" borderId="14" xfId="49" applyNumberFormat="1" applyFont="1" applyFill="1" applyBorder="1" applyAlignment="1" applyProtection="1">
      <alignment/>
      <protection/>
    </xf>
    <xf numFmtId="37" fontId="8" fillId="0" borderId="90" xfId="0" applyNumberFormat="1" applyFont="1" applyFill="1" applyBorder="1" applyAlignment="1" applyProtection="1">
      <alignment/>
      <protection/>
    </xf>
    <xf numFmtId="41" fontId="9" fillId="0" borderId="80" xfId="49" applyNumberFormat="1" applyFont="1" applyFill="1" applyBorder="1" applyAlignment="1">
      <alignment vertical="center" shrinkToFit="1"/>
    </xf>
    <xf numFmtId="41" fontId="8" fillId="0" borderId="78" xfId="0" applyNumberFormat="1" applyFont="1" applyFill="1" applyBorder="1" applyAlignment="1" applyProtection="1">
      <alignment/>
      <protection locked="0"/>
    </xf>
    <xf numFmtId="41" fontId="8" fillId="0" borderId="142" xfId="0" applyNumberFormat="1" applyFont="1" applyFill="1" applyBorder="1" applyAlignment="1" applyProtection="1">
      <alignment/>
      <protection/>
    </xf>
    <xf numFmtId="41" fontId="8" fillId="0" borderId="25" xfId="49" applyNumberFormat="1" applyFont="1" applyFill="1" applyBorder="1" applyAlignment="1" applyProtection="1">
      <alignment/>
      <protection/>
    </xf>
    <xf numFmtId="41" fontId="8" fillId="0" borderId="18" xfId="0" applyNumberFormat="1" applyFont="1" applyFill="1" applyBorder="1" applyAlignment="1" applyProtection="1">
      <alignment/>
      <protection/>
    </xf>
    <xf numFmtId="41" fontId="8" fillId="0" borderId="18" xfId="49" applyNumberFormat="1" applyFont="1" applyFill="1" applyBorder="1" applyAlignment="1" applyProtection="1">
      <alignment/>
      <protection/>
    </xf>
    <xf numFmtId="38" fontId="8" fillId="0" borderId="0" xfId="49" applyFont="1" applyBorder="1" applyAlignment="1" applyProtection="1">
      <alignment/>
      <protection/>
    </xf>
    <xf numFmtId="37" fontId="9" fillId="0" borderId="0" xfId="0" applyFont="1" applyAlignment="1">
      <alignment/>
    </xf>
    <xf numFmtId="38" fontId="9" fillId="0" borderId="0" xfId="49" applyFont="1" applyAlignment="1">
      <alignment/>
    </xf>
    <xf numFmtId="38" fontId="9" fillId="0" borderId="0" xfId="49" applyFont="1" applyFill="1" applyAlignment="1">
      <alignment/>
    </xf>
    <xf numFmtId="180" fontId="9" fillId="0" borderId="0" xfId="0" applyNumberFormat="1" applyFont="1" applyFill="1" applyAlignment="1">
      <alignment/>
    </xf>
    <xf numFmtId="41" fontId="8" fillId="0" borderId="79" xfId="0" applyNumberFormat="1" applyFont="1" applyFill="1" applyBorder="1" applyAlignment="1" applyProtection="1">
      <alignment/>
      <protection/>
    </xf>
    <xf numFmtId="41" fontId="8" fillId="0" borderId="38" xfId="0" applyNumberFormat="1" applyFont="1" applyFill="1" applyBorder="1" applyAlignment="1" applyProtection="1">
      <alignment/>
      <protection/>
    </xf>
    <xf numFmtId="41" fontId="8" fillId="0" borderId="76" xfId="0" applyNumberFormat="1" applyFont="1" applyFill="1" applyBorder="1" applyAlignment="1" applyProtection="1">
      <alignment/>
      <protection/>
    </xf>
    <xf numFmtId="41" fontId="8" fillId="0" borderId="14" xfId="0" applyNumberFormat="1" applyFont="1" applyFill="1" applyBorder="1" applyAlignment="1" applyProtection="1">
      <alignment horizontal="center"/>
      <protection locked="0"/>
    </xf>
    <xf numFmtId="41" fontId="8" fillId="0" borderId="143" xfId="0" applyNumberFormat="1" applyFont="1" applyFill="1" applyBorder="1" applyAlignment="1" applyProtection="1">
      <alignment/>
      <protection/>
    </xf>
    <xf numFmtId="41" fontId="8" fillId="0" borderId="73" xfId="0" applyNumberFormat="1" applyFont="1" applyFill="1" applyBorder="1" applyAlignment="1" applyProtection="1">
      <alignment/>
      <protection locked="0"/>
    </xf>
    <xf numFmtId="41" fontId="8" fillId="0" borderId="144" xfId="0" applyNumberFormat="1" applyFont="1" applyFill="1" applyBorder="1" applyAlignment="1" applyProtection="1">
      <alignment/>
      <protection locked="0"/>
    </xf>
    <xf numFmtId="41" fontId="8" fillId="0" borderId="121" xfId="49" applyNumberFormat="1" applyFont="1" applyFill="1" applyBorder="1" applyAlignment="1" applyProtection="1">
      <alignment/>
      <protection/>
    </xf>
    <xf numFmtId="41" fontId="8" fillId="0" borderId="81" xfId="0" applyNumberFormat="1" applyFont="1" applyFill="1" applyBorder="1" applyAlignment="1" applyProtection="1">
      <alignment/>
      <protection/>
    </xf>
    <xf numFmtId="37" fontId="8" fillId="0" borderId="98" xfId="0" applyNumberFormat="1" applyFont="1" applyFill="1" applyBorder="1" applyAlignment="1" applyProtection="1">
      <alignment/>
      <protection/>
    </xf>
    <xf numFmtId="41" fontId="8" fillId="0" borderId="145" xfId="0" applyNumberFormat="1" applyFont="1" applyFill="1" applyBorder="1" applyAlignment="1" applyProtection="1">
      <alignment/>
      <protection/>
    </xf>
    <xf numFmtId="41" fontId="8" fillId="0" borderId="98" xfId="49" applyNumberFormat="1" applyFont="1" applyFill="1" applyBorder="1" applyAlignment="1" applyProtection="1">
      <alignment/>
      <protection/>
    </xf>
    <xf numFmtId="41" fontId="8" fillId="0" borderId="101" xfId="0" applyNumberFormat="1" applyFont="1" applyFill="1" applyBorder="1" applyAlignment="1" applyProtection="1">
      <alignment/>
      <protection/>
    </xf>
    <xf numFmtId="41" fontId="8" fillId="0" borderId="69" xfId="49" applyNumberFormat="1" applyFont="1" applyFill="1" applyBorder="1" applyAlignment="1" applyProtection="1">
      <alignment/>
      <protection/>
    </xf>
    <xf numFmtId="41" fontId="8" fillId="0" borderId="97" xfId="49" applyNumberFormat="1" applyFont="1" applyFill="1" applyBorder="1" applyAlignment="1" applyProtection="1">
      <alignment/>
      <protection/>
    </xf>
    <xf numFmtId="41" fontId="8" fillId="0" borderId="146" xfId="49" applyNumberFormat="1" applyFont="1" applyFill="1" applyBorder="1" applyAlignment="1" applyProtection="1">
      <alignment/>
      <protection/>
    </xf>
    <xf numFmtId="41" fontId="8" fillId="0" borderId="84" xfId="49" applyNumberFormat="1" applyFont="1" applyFill="1" applyBorder="1" applyAlignment="1" applyProtection="1">
      <alignment/>
      <protection/>
    </xf>
    <xf numFmtId="177" fontId="8" fillId="0" borderId="0" xfId="49" applyNumberFormat="1" applyFont="1" applyBorder="1" applyAlignment="1" applyProtection="1">
      <alignment/>
      <protection/>
    </xf>
    <xf numFmtId="37" fontId="9" fillId="0" borderId="0" xfId="0" applyFont="1" applyBorder="1" applyAlignment="1">
      <alignment/>
    </xf>
    <xf numFmtId="37" fontId="8" fillId="0" borderId="14" xfId="0" applyNumberFormat="1" applyFont="1" applyBorder="1" applyAlignment="1" applyProtection="1">
      <alignment/>
      <protection/>
    </xf>
    <xf numFmtId="37" fontId="8" fillId="0" borderId="15" xfId="0" applyNumberFormat="1" applyFont="1" applyBorder="1" applyAlignment="1" applyProtection="1">
      <alignment/>
      <protection/>
    </xf>
    <xf numFmtId="37" fontId="8" fillId="0" borderId="10" xfId="0" applyNumberFormat="1" applyFont="1" applyBorder="1" applyAlignment="1" applyProtection="1">
      <alignment/>
      <protection/>
    </xf>
    <xf numFmtId="38" fontId="8" fillId="0" borderId="10" xfId="49" applyFont="1" applyBorder="1" applyAlignment="1" applyProtection="1">
      <alignment horizontal="center"/>
      <protection/>
    </xf>
    <xf numFmtId="37" fontId="8" fillId="0" borderId="14" xfId="0" applyNumberFormat="1" applyFont="1" applyBorder="1" applyAlignment="1" applyProtection="1">
      <alignment horizontal="center"/>
      <protection/>
    </xf>
    <xf numFmtId="37" fontId="8" fillId="0" borderId="10" xfId="0" applyNumberFormat="1" applyFont="1" applyBorder="1" applyAlignment="1" applyProtection="1">
      <alignment horizontal="center"/>
      <protection/>
    </xf>
    <xf numFmtId="37" fontId="8" fillId="0" borderId="85" xfId="0" applyNumberFormat="1" applyFont="1" applyBorder="1" applyAlignment="1" applyProtection="1">
      <alignment horizontal="center"/>
      <protection/>
    </xf>
    <xf numFmtId="37" fontId="8" fillId="0" borderId="13" xfId="0" applyNumberFormat="1" applyFont="1" applyBorder="1" applyAlignment="1" applyProtection="1">
      <alignment/>
      <protection/>
    </xf>
    <xf numFmtId="37" fontId="8" fillId="0" borderId="147" xfId="0" applyNumberFormat="1" applyFont="1" applyBorder="1" applyAlignment="1" applyProtection="1">
      <alignment/>
      <protection/>
    </xf>
    <xf numFmtId="41" fontId="8" fillId="0" borderId="67" xfId="0" applyNumberFormat="1" applyFont="1" applyBorder="1" applyAlignment="1" applyProtection="1">
      <alignment/>
      <protection/>
    </xf>
    <xf numFmtId="41" fontId="8" fillId="0" borderId="86" xfId="0" applyNumberFormat="1" applyFont="1" applyBorder="1" applyAlignment="1" applyProtection="1">
      <alignment/>
      <protection/>
    </xf>
    <xf numFmtId="37" fontId="8" fillId="0" borderId="13" xfId="0" applyNumberFormat="1" applyFont="1" applyBorder="1" applyAlignment="1" applyProtection="1">
      <alignment horizontal="center"/>
      <protection/>
    </xf>
    <xf numFmtId="41" fontId="8" fillId="0" borderId="14" xfId="0" applyNumberFormat="1" applyFont="1" applyBorder="1" applyAlignment="1" applyProtection="1">
      <alignment/>
      <protection/>
    </xf>
    <xf numFmtId="41" fontId="8" fillId="0" borderId="87" xfId="0" applyNumberFormat="1" applyFont="1" applyBorder="1" applyAlignment="1" applyProtection="1">
      <alignment/>
      <protection/>
    </xf>
    <xf numFmtId="38" fontId="8" fillId="0" borderId="0" xfId="49" applyFont="1" applyBorder="1" applyAlignment="1" applyProtection="1">
      <alignment shrinkToFit="1"/>
      <protection/>
    </xf>
    <xf numFmtId="37" fontId="8" fillId="0" borderId="11" xfId="0" applyNumberFormat="1" applyFont="1" applyBorder="1" applyAlignment="1" applyProtection="1">
      <alignment/>
      <protection/>
    </xf>
    <xf numFmtId="37" fontId="8" fillId="0" borderId="19" xfId="0" applyNumberFormat="1" applyFont="1" applyBorder="1" applyAlignment="1" applyProtection="1">
      <alignment/>
      <protection/>
    </xf>
    <xf numFmtId="41" fontId="8" fillId="0" borderId="10" xfId="49" applyNumberFormat="1" applyFont="1" applyBorder="1" applyAlignment="1" applyProtection="1">
      <alignment/>
      <protection/>
    </xf>
    <xf numFmtId="41" fontId="8" fillId="0" borderId="69" xfId="0" applyNumberFormat="1" applyFont="1" applyBorder="1" applyAlignment="1" applyProtection="1">
      <alignment/>
      <protection/>
    </xf>
    <xf numFmtId="41" fontId="8" fillId="0" borderId="68" xfId="0" applyNumberFormat="1" applyFont="1" applyBorder="1" applyAlignment="1" applyProtection="1">
      <alignment/>
      <protection/>
    </xf>
    <xf numFmtId="37" fontId="9" fillId="0" borderId="0" xfId="0" applyFont="1" applyAlignment="1">
      <alignment shrinkToFit="1"/>
    </xf>
    <xf numFmtId="37" fontId="8" fillId="0" borderId="18" xfId="0" applyNumberFormat="1" applyFont="1" applyBorder="1" applyAlignment="1" applyProtection="1">
      <alignment/>
      <protection/>
    </xf>
    <xf numFmtId="37" fontId="8" fillId="0" borderId="25" xfId="0" applyNumberFormat="1" applyFont="1" applyBorder="1" applyAlignment="1" applyProtection="1">
      <alignment/>
      <protection/>
    </xf>
    <xf numFmtId="41" fontId="8" fillId="0" borderId="83" xfId="0" applyNumberFormat="1" applyFont="1" applyBorder="1" applyAlignment="1" applyProtection="1">
      <alignment/>
      <protection/>
    </xf>
    <xf numFmtId="41" fontId="8" fillId="0" borderId="88" xfId="0" applyNumberFormat="1" applyFont="1" applyBorder="1" applyAlignment="1" applyProtection="1">
      <alignment/>
      <protection/>
    </xf>
    <xf numFmtId="41" fontId="8" fillId="0" borderId="0" xfId="49" applyNumberFormat="1" applyFont="1" applyBorder="1" applyAlignment="1" applyProtection="1">
      <alignment/>
      <protection/>
    </xf>
    <xf numFmtId="41" fontId="8" fillId="0" borderId="84" xfId="0" applyNumberFormat="1" applyFont="1" applyBorder="1" applyAlignment="1" applyProtection="1">
      <alignment/>
      <protection/>
    </xf>
    <xf numFmtId="41" fontId="8" fillId="0" borderId="12" xfId="49" applyNumberFormat="1" applyFont="1" applyBorder="1" applyAlignment="1" applyProtection="1">
      <alignment/>
      <protection/>
    </xf>
    <xf numFmtId="41" fontId="8" fillId="0" borderId="14" xfId="0" applyNumberFormat="1" applyFont="1" applyBorder="1" applyAlignment="1" applyProtection="1">
      <alignment horizontal="center"/>
      <protection/>
    </xf>
    <xf numFmtId="41" fontId="8" fillId="0" borderId="10" xfId="0" applyNumberFormat="1" applyFont="1" applyBorder="1" applyAlignment="1" applyProtection="1">
      <alignment horizontal="center"/>
      <protection/>
    </xf>
    <xf numFmtId="41" fontId="8" fillId="0" borderId="87" xfId="0" applyNumberFormat="1" applyFont="1" applyBorder="1" applyAlignment="1" applyProtection="1">
      <alignment horizontal="center"/>
      <protection/>
    </xf>
    <xf numFmtId="41" fontId="8" fillId="0" borderId="71" xfId="0" applyNumberFormat="1" applyFont="1" applyBorder="1" applyAlignment="1" applyProtection="1">
      <alignment/>
      <protection/>
    </xf>
    <xf numFmtId="41" fontId="8" fillId="0" borderId="72" xfId="0" applyNumberFormat="1" applyFont="1" applyBorder="1" applyAlignment="1" applyProtection="1">
      <alignment/>
      <protection/>
    </xf>
    <xf numFmtId="37" fontId="8" fillId="0" borderId="90" xfId="0" applyNumberFormat="1" applyFont="1" applyBorder="1" applyAlignment="1" applyProtection="1">
      <alignment/>
      <protection/>
    </xf>
    <xf numFmtId="41" fontId="8" fillId="0" borderId="13" xfId="0" applyNumberFormat="1" applyFont="1" applyBorder="1" applyAlignment="1" applyProtection="1">
      <alignment/>
      <protection/>
    </xf>
    <xf numFmtId="41" fontId="8" fillId="0" borderId="148" xfId="0" applyNumberFormat="1" applyFont="1" applyBorder="1" applyAlignment="1" applyProtection="1">
      <alignment/>
      <protection/>
    </xf>
    <xf numFmtId="37" fontId="8" fillId="0" borderId="129" xfId="0" applyNumberFormat="1" applyFont="1" applyBorder="1" applyAlignment="1" applyProtection="1">
      <alignment/>
      <protection/>
    </xf>
    <xf numFmtId="41" fontId="8" fillId="0" borderId="130" xfId="0" applyNumberFormat="1" applyFont="1" applyBorder="1" applyAlignment="1" applyProtection="1">
      <alignment/>
      <protection/>
    </xf>
    <xf numFmtId="41" fontId="8" fillId="0" borderId="149" xfId="0" applyNumberFormat="1" applyFont="1" applyBorder="1" applyAlignment="1" applyProtection="1">
      <alignment/>
      <protection/>
    </xf>
    <xf numFmtId="41" fontId="8" fillId="0" borderId="74" xfId="0" applyNumberFormat="1" applyFont="1" applyBorder="1" applyAlignment="1" applyProtection="1">
      <alignment/>
      <protection/>
    </xf>
    <xf numFmtId="41" fontId="8" fillId="0" borderId="31" xfId="0" applyNumberFormat="1" applyFont="1" applyBorder="1" applyAlignment="1" applyProtection="1">
      <alignment/>
      <protection/>
    </xf>
    <xf numFmtId="41" fontId="8" fillId="0" borderId="73" xfId="0" applyNumberFormat="1" applyFont="1" applyBorder="1" applyAlignment="1" applyProtection="1">
      <alignment/>
      <protection/>
    </xf>
    <xf numFmtId="37" fontId="8" fillId="0" borderId="98" xfId="0" applyNumberFormat="1" applyFont="1" applyBorder="1" applyAlignment="1" applyProtection="1">
      <alignment/>
      <protection/>
    </xf>
    <xf numFmtId="41" fontId="8" fillId="0" borderId="97" xfId="0" applyNumberFormat="1" applyFont="1" applyBorder="1" applyAlignment="1" applyProtection="1">
      <alignment/>
      <protection/>
    </xf>
    <xf numFmtId="41" fontId="8" fillId="0" borderId="98" xfId="49" applyNumberFormat="1" applyFont="1" applyBorder="1" applyAlignment="1" applyProtection="1">
      <alignment/>
      <protection/>
    </xf>
    <xf numFmtId="41" fontId="8" fillId="0" borderId="145" xfId="0" applyNumberFormat="1" applyFont="1" applyBorder="1" applyAlignment="1" applyProtection="1">
      <alignment/>
      <protection/>
    </xf>
    <xf numFmtId="41" fontId="8" fillId="0" borderId="28" xfId="0" applyNumberFormat="1" applyFont="1" applyBorder="1" applyAlignment="1" applyProtection="1">
      <alignment/>
      <protection/>
    </xf>
    <xf numFmtId="41" fontId="8" fillId="0" borderId="18" xfId="0" applyNumberFormat="1" applyFont="1" applyBorder="1" applyAlignment="1" applyProtection="1">
      <alignment/>
      <protection/>
    </xf>
    <xf numFmtId="41" fontId="8" fillId="0" borderId="25" xfId="49" applyNumberFormat="1" applyFont="1" applyBorder="1" applyAlignment="1" applyProtection="1">
      <alignment/>
      <protection/>
    </xf>
    <xf numFmtId="41" fontId="8" fillId="0" borderId="10" xfId="49" applyNumberFormat="1" applyFont="1" applyBorder="1" applyAlignment="1" applyProtection="1">
      <alignment horizontal="center"/>
      <protection/>
    </xf>
    <xf numFmtId="41" fontId="9" fillId="0" borderId="80" xfId="49" applyNumberFormat="1" applyFont="1" applyBorder="1" applyAlignment="1">
      <alignment vertical="center" shrinkToFit="1"/>
    </xf>
    <xf numFmtId="194" fontId="8" fillId="0" borderId="86" xfId="0" applyNumberFormat="1" applyFont="1" applyBorder="1" applyAlignment="1" applyProtection="1">
      <alignment/>
      <protection/>
    </xf>
    <xf numFmtId="41" fontId="8" fillId="0" borderId="11" xfId="49" applyNumberFormat="1" applyFont="1" applyBorder="1" applyAlignment="1" applyProtection="1">
      <alignment/>
      <protection/>
    </xf>
    <xf numFmtId="41" fontId="8" fillId="0" borderId="11" xfId="49" applyNumberFormat="1" applyFont="1" applyFill="1" applyBorder="1" applyAlignment="1" applyProtection="1">
      <alignment/>
      <protection/>
    </xf>
    <xf numFmtId="41" fontId="8" fillId="0" borderId="13" xfId="0" applyNumberFormat="1" applyFont="1" applyFill="1" applyBorder="1" applyAlignment="1" applyProtection="1">
      <alignment/>
      <protection/>
    </xf>
    <xf numFmtId="41" fontId="8" fillId="0" borderId="11" xfId="0" applyNumberFormat="1" applyFont="1" applyBorder="1" applyAlignment="1" applyProtection="1">
      <alignment/>
      <protection/>
    </xf>
    <xf numFmtId="41" fontId="8" fillId="0" borderId="98" xfId="0" applyNumberFormat="1" applyFont="1" applyBorder="1" applyAlignment="1" applyProtection="1">
      <alignment/>
      <protection/>
    </xf>
    <xf numFmtId="194" fontId="8" fillId="0" borderId="67" xfId="0" applyNumberFormat="1" applyFont="1" applyFill="1" applyBorder="1" applyAlignment="1" applyProtection="1">
      <alignment/>
      <protection/>
    </xf>
    <xf numFmtId="37" fontId="8" fillId="0" borderId="132" xfId="0" applyNumberFormat="1" applyFont="1" applyBorder="1" applyAlignment="1" applyProtection="1">
      <alignment/>
      <protection/>
    </xf>
    <xf numFmtId="37" fontId="8" fillId="0" borderId="31" xfId="0" applyNumberFormat="1" applyFont="1" applyBorder="1" applyAlignment="1" applyProtection="1">
      <alignment/>
      <protection/>
    </xf>
    <xf numFmtId="37" fontId="8" fillId="0" borderId="75" xfId="0" applyNumberFormat="1" applyFont="1" applyBorder="1" applyAlignment="1" applyProtection="1">
      <alignment/>
      <protection/>
    </xf>
    <xf numFmtId="37" fontId="8" fillId="0" borderId="102" xfId="0" applyNumberFormat="1" applyFont="1" applyBorder="1" applyAlignment="1" applyProtection="1">
      <alignment/>
      <protection/>
    </xf>
    <xf numFmtId="41" fontId="8" fillId="0" borderId="101" xfId="0" applyNumberFormat="1" applyFont="1" applyBorder="1" applyAlignment="1" applyProtection="1">
      <alignment/>
      <protection/>
    </xf>
    <xf numFmtId="41" fontId="8" fillId="0" borderId="150" xfId="0" applyNumberFormat="1" applyFont="1" applyBorder="1" applyAlignment="1" applyProtection="1">
      <alignment/>
      <protection/>
    </xf>
    <xf numFmtId="41" fontId="8" fillId="0" borderId="67" xfId="49" applyNumberFormat="1" applyFont="1" applyBorder="1" applyAlignment="1" applyProtection="1">
      <alignment/>
      <protection/>
    </xf>
    <xf numFmtId="41" fontId="8" fillId="0" borderId="18" xfId="49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6" fillId="0" borderId="0" xfId="0" applyFont="1" applyAlignment="1">
      <alignment/>
    </xf>
    <xf numFmtId="38" fontId="5" fillId="0" borderId="0" xfId="49" applyFont="1" applyBorder="1" applyAlignment="1" applyProtection="1">
      <alignment/>
      <protection/>
    </xf>
    <xf numFmtId="38" fontId="5" fillId="0" borderId="0" xfId="49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 quotePrefix="1">
      <alignment horizontal="left" vertical="center"/>
      <protection/>
    </xf>
    <xf numFmtId="38" fontId="5" fillId="0" borderId="14" xfId="49" applyFont="1" applyBorder="1" applyAlignment="1" applyProtection="1" quotePrefix="1">
      <alignment horizontal="left" vertical="center"/>
      <protection/>
    </xf>
    <xf numFmtId="38" fontId="5" fillId="0" borderId="15" xfId="49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 quotePrefix="1">
      <alignment horizontal="left" vertical="center"/>
      <protection/>
    </xf>
    <xf numFmtId="37" fontId="5" fillId="0" borderId="15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horizontal="left" vertical="center"/>
      <protection/>
    </xf>
    <xf numFmtId="37" fontId="5" fillId="0" borderId="14" xfId="0" applyNumberFormat="1" applyFont="1" applyBorder="1" applyAlignment="1" applyProtection="1">
      <alignment horizontal="left" vertical="center"/>
      <protection/>
    </xf>
    <xf numFmtId="37" fontId="5" fillId="0" borderId="0" xfId="0" applyNumberFormat="1" applyFont="1" applyBorder="1" applyAlignment="1" applyProtection="1" quotePrefix="1">
      <alignment horizontal="left" vertical="center"/>
      <protection/>
    </xf>
    <xf numFmtId="37" fontId="5" fillId="0" borderId="15" xfId="0" applyNumberFormat="1" applyFont="1" applyBorder="1" applyAlignment="1" applyProtection="1" quotePrefix="1">
      <alignment horizontal="left"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7" xfId="0" applyNumberFormat="1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/>
    </xf>
    <xf numFmtId="37" fontId="6" fillId="0" borderId="12" xfId="0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6" fillId="0" borderId="0" xfId="0" applyFont="1" applyFill="1" applyAlignment="1">
      <alignment/>
    </xf>
    <xf numFmtId="37" fontId="5" fillId="0" borderId="12" xfId="0" applyNumberFormat="1" applyFont="1" applyFill="1" applyBorder="1" applyAlignment="1" applyProtection="1">
      <alignment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 quotePrefix="1">
      <alignment horizontal="left" vertical="center"/>
      <protection/>
    </xf>
    <xf numFmtId="38" fontId="5" fillId="0" borderId="14" xfId="49" applyFont="1" applyFill="1" applyBorder="1" applyAlignment="1" applyProtection="1" quotePrefix="1">
      <alignment horizontal="left" vertical="center"/>
      <protection/>
    </xf>
    <xf numFmtId="38" fontId="5" fillId="0" borderId="15" xfId="49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 quotePrefix="1">
      <alignment horizontal="left"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horizontal="left" vertical="center"/>
      <protection/>
    </xf>
    <xf numFmtId="37" fontId="5" fillId="0" borderId="14" xfId="0" applyNumberFormat="1" applyFont="1" applyFill="1" applyBorder="1" applyAlignment="1" applyProtection="1">
      <alignment horizontal="left" vertical="center"/>
      <protection/>
    </xf>
    <xf numFmtId="37" fontId="5" fillId="0" borderId="0" xfId="0" applyNumberFormat="1" applyFont="1" applyFill="1" applyBorder="1" applyAlignment="1" applyProtection="1" quotePrefix="1">
      <alignment horizontal="left" vertical="center"/>
      <protection/>
    </xf>
    <xf numFmtId="37" fontId="5" fillId="0" borderId="15" xfId="0" applyNumberFormat="1" applyFont="1" applyFill="1" applyBorder="1" applyAlignment="1" applyProtection="1" quotePrefix="1">
      <alignment horizontal="left"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6" xfId="0" applyNumberFormat="1" applyFont="1" applyFill="1" applyBorder="1" applyAlignment="1" applyProtection="1">
      <alignment vertical="center"/>
      <protection/>
    </xf>
    <xf numFmtId="37" fontId="5" fillId="0" borderId="17" xfId="0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37" fontId="5" fillId="0" borderId="18" xfId="0" applyNumberFormat="1" applyFont="1" applyFill="1" applyBorder="1" applyAlignment="1" applyProtection="1">
      <alignment vertical="center"/>
      <protection/>
    </xf>
    <xf numFmtId="37" fontId="6" fillId="0" borderId="12" xfId="0" applyFont="1" applyFill="1" applyBorder="1" applyAlignment="1" applyProtection="1">
      <alignment/>
      <protection/>
    </xf>
    <xf numFmtId="37" fontId="6" fillId="0" borderId="0" xfId="0" applyFont="1" applyFill="1" applyAlignment="1" applyProtection="1">
      <alignment/>
      <protection/>
    </xf>
    <xf numFmtId="38" fontId="3" fillId="0" borderId="0" xfId="49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41" fontId="8" fillId="0" borderId="0" xfId="0" applyNumberFormat="1" applyFont="1" applyBorder="1" applyAlignment="1" applyProtection="1">
      <alignment vertical="center"/>
      <protection/>
    </xf>
    <xf numFmtId="41" fontId="8" fillId="0" borderId="0" xfId="49" applyNumberFormat="1" applyFont="1" applyBorder="1" applyAlignment="1" applyProtection="1">
      <alignment vertical="center"/>
      <protection/>
    </xf>
    <xf numFmtId="41" fontId="8" fillId="0" borderId="0" xfId="0" applyNumberFormat="1" applyFont="1" applyAlignment="1" quotePrefix="1">
      <alignment/>
    </xf>
    <xf numFmtId="41" fontId="9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8" fillId="0" borderId="12" xfId="0" applyNumberFormat="1" applyFont="1" applyBorder="1" applyAlignment="1" applyProtection="1">
      <alignment vertical="center"/>
      <protection/>
    </xf>
    <xf numFmtId="41" fontId="8" fillId="0" borderId="12" xfId="0" applyNumberFormat="1" applyFont="1" applyBorder="1" applyAlignment="1" applyProtection="1">
      <alignment horizontal="left" vertical="center"/>
      <protection/>
    </xf>
    <xf numFmtId="41" fontId="8" fillId="0" borderId="12" xfId="49" applyNumberFormat="1" applyFont="1" applyBorder="1" applyAlignment="1" applyProtection="1">
      <alignment vertical="center"/>
      <protection/>
    </xf>
    <xf numFmtId="41" fontId="8" fillId="0" borderId="12" xfId="49" applyNumberFormat="1" applyFont="1" applyBorder="1" applyAlignment="1" applyProtection="1">
      <alignment horizontal="right" vertical="center"/>
      <protection/>
    </xf>
    <xf numFmtId="41" fontId="8" fillId="0" borderId="14" xfId="0" applyNumberFormat="1" applyFont="1" applyBorder="1" applyAlignment="1" applyProtection="1">
      <alignment horizontal="center" vertical="center"/>
      <protection/>
    </xf>
    <xf numFmtId="41" fontId="8" fillId="0" borderId="15" xfId="0" applyNumberFormat="1" applyFont="1" applyBorder="1" applyAlignment="1" applyProtection="1">
      <alignment vertical="center"/>
      <protection/>
    </xf>
    <xf numFmtId="41" fontId="8" fillId="0" borderId="151" xfId="0" applyNumberFormat="1" applyFont="1" applyBorder="1" applyAlignment="1" applyProtection="1">
      <alignment vertical="center"/>
      <protection/>
    </xf>
    <xf numFmtId="41" fontId="8" fillId="0" borderId="152" xfId="49" applyNumberFormat="1" applyFont="1" applyBorder="1" applyAlignment="1" applyProtection="1">
      <alignment horizontal="center" vertical="center"/>
      <protection/>
    </xf>
    <xf numFmtId="41" fontId="8" fillId="0" borderId="14" xfId="49" applyNumberFormat="1" applyFont="1" applyBorder="1" applyAlignment="1" applyProtection="1">
      <alignment horizontal="center" vertical="center"/>
      <protection/>
    </xf>
    <xf numFmtId="41" fontId="8" fillId="0" borderId="10" xfId="49" applyNumberFormat="1" applyFont="1" applyBorder="1" applyAlignment="1" applyProtection="1">
      <alignment horizontal="center" vertical="center"/>
      <protection/>
    </xf>
    <xf numFmtId="41" fontId="8" fillId="0" borderId="87" xfId="49" applyNumberFormat="1" applyFont="1" applyBorder="1" applyAlignment="1" applyProtection="1">
      <alignment horizontal="center" vertical="center"/>
      <protection/>
    </xf>
    <xf numFmtId="41" fontId="8" fillId="0" borderId="13" xfId="0" applyNumberFormat="1" applyFont="1" applyBorder="1" applyAlignment="1" applyProtection="1">
      <alignment vertical="center"/>
      <protection/>
    </xf>
    <xf numFmtId="41" fontId="8" fillId="0" borderId="13" xfId="0" applyNumberFormat="1" applyFont="1" applyBorder="1" applyAlignment="1" applyProtection="1">
      <alignment horizontal="center" vertical="center"/>
      <protection/>
    </xf>
    <xf numFmtId="41" fontId="8" fillId="0" borderId="29" xfId="0" applyNumberFormat="1" applyFont="1" applyBorder="1" applyAlignment="1" applyProtection="1">
      <alignment vertical="center"/>
      <protection/>
    </xf>
    <xf numFmtId="41" fontId="8" fillId="0" borderId="75" xfId="0" applyNumberFormat="1" applyFont="1" applyBorder="1" applyAlignment="1" applyProtection="1">
      <alignment horizontal="center" vertical="center"/>
      <protection/>
    </xf>
    <xf numFmtId="41" fontId="8" fillId="0" borderId="89" xfId="49" applyNumberFormat="1" applyFont="1" applyBorder="1" applyAlignment="1" applyProtection="1">
      <alignment vertical="center"/>
      <protection/>
    </xf>
    <xf numFmtId="41" fontId="8" fillId="0" borderId="69" xfId="0" applyNumberFormat="1" applyFont="1" applyBorder="1" applyAlignment="1" applyProtection="1">
      <alignment vertical="center"/>
      <protection/>
    </xf>
    <xf numFmtId="41" fontId="8" fillId="0" borderId="75" xfId="49" applyNumberFormat="1" applyFont="1" applyBorder="1" applyAlignment="1" applyProtection="1">
      <alignment vertical="center"/>
      <protection/>
    </xf>
    <xf numFmtId="41" fontId="8" fillId="0" borderId="67" xfId="49" applyNumberFormat="1" applyFont="1" applyBorder="1" applyAlignment="1" applyProtection="1">
      <alignment vertical="center"/>
      <protection/>
    </xf>
    <xf numFmtId="41" fontId="8" fillId="0" borderId="69" xfId="49" applyNumberFormat="1" applyFont="1" applyBorder="1" applyAlignment="1" applyProtection="1">
      <alignment vertical="center"/>
      <protection/>
    </xf>
    <xf numFmtId="41" fontId="8" fillId="0" borderId="86" xfId="49" applyNumberFormat="1" applyFont="1" applyBorder="1" applyAlignment="1" applyProtection="1">
      <alignment vertical="center"/>
      <protection/>
    </xf>
    <xf numFmtId="41" fontId="8" fillId="0" borderId="31" xfId="0" applyNumberFormat="1" applyFont="1" applyBorder="1" applyAlignment="1" applyProtection="1">
      <alignment vertical="center"/>
      <protection/>
    </xf>
    <xf numFmtId="41" fontId="8" fillId="0" borderId="90" xfId="0" applyNumberFormat="1" applyFont="1" applyBorder="1" applyAlignment="1" applyProtection="1">
      <alignment horizontal="center" vertical="center"/>
      <protection/>
    </xf>
    <xf numFmtId="41" fontId="8" fillId="0" borderId="39" xfId="49" applyNumberFormat="1" applyFont="1" applyBorder="1" applyAlignment="1" applyProtection="1">
      <alignment vertical="center"/>
      <protection/>
    </xf>
    <xf numFmtId="41" fontId="8" fillId="0" borderId="68" xfId="0" applyNumberFormat="1" applyFont="1" applyBorder="1" applyAlignment="1" applyProtection="1">
      <alignment vertical="center"/>
      <protection/>
    </xf>
    <xf numFmtId="41" fontId="8" fillId="0" borderId="31" xfId="49" applyNumberFormat="1" applyFont="1" applyBorder="1" applyAlignment="1" applyProtection="1">
      <alignment vertical="center"/>
      <protection/>
    </xf>
    <xf numFmtId="41" fontId="8" fillId="0" borderId="14" xfId="49" applyNumberFormat="1" applyFont="1" applyBorder="1" applyAlignment="1" applyProtection="1">
      <alignment vertical="center"/>
      <protection/>
    </xf>
    <xf numFmtId="41" fontId="8" fillId="0" borderId="68" xfId="49" applyNumberFormat="1" applyFont="1" applyBorder="1" applyAlignment="1" applyProtection="1">
      <alignment vertical="center"/>
      <protection/>
    </xf>
    <xf numFmtId="41" fontId="8" fillId="0" borderId="87" xfId="49" applyNumberFormat="1" applyFont="1" applyBorder="1" applyAlignment="1" applyProtection="1">
      <alignment vertical="center"/>
      <protection/>
    </xf>
    <xf numFmtId="41" fontId="8" fillId="0" borderId="0" xfId="0" applyNumberFormat="1" applyFont="1" applyAlignment="1">
      <alignment shrinkToFit="1"/>
    </xf>
    <xf numFmtId="41" fontId="8" fillId="0" borderId="30" xfId="0" applyNumberFormat="1" applyFont="1" applyBorder="1" applyAlignment="1" applyProtection="1">
      <alignment vertical="center"/>
      <protection/>
    </xf>
    <xf numFmtId="41" fontId="8" fillId="0" borderId="121" xfId="0" applyNumberFormat="1" applyFont="1" applyBorder="1" applyAlignment="1" applyProtection="1">
      <alignment vertical="center"/>
      <protection/>
    </xf>
    <xf numFmtId="41" fontId="8" fillId="0" borderId="13" xfId="49" applyNumberFormat="1" applyFont="1" applyBorder="1" applyAlignment="1" applyProtection="1">
      <alignment horizontal="center" vertical="center"/>
      <protection/>
    </xf>
    <xf numFmtId="41" fontId="8" fillId="0" borderId="31" xfId="49" applyNumberFormat="1" applyFont="1" applyBorder="1" applyAlignment="1" applyProtection="1">
      <alignment horizontal="center" vertical="center"/>
      <protection/>
    </xf>
    <xf numFmtId="41" fontId="9" fillId="0" borderId="0" xfId="49" applyNumberFormat="1" applyFont="1" applyAlignment="1">
      <alignment/>
    </xf>
    <xf numFmtId="41" fontId="8" fillId="0" borderId="74" xfId="0" applyNumberFormat="1" applyFont="1" applyBorder="1" applyAlignment="1" applyProtection="1">
      <alignment vertical="center"/>
      <protection/>
    </xf>
    <xf numFmtId="41" fontId="8" fillId="0" borderId="141" xfId="0" applyNumberFormat="1" applyFont="1" applyBorder="1" applyAlignment="1" applyProtection="1">
      <alignment vertical="center"/>
      <protection/>
    </xf>
    <xf numFmtId="41" fontId="8" fillId="0" borderId="31" xfId="0" applyNumberFormat="1" applyFont="1" applyBorder="1" applyAlignment="1" applyProtection="1">
      <alignment horizontal="center" vertical="center"/>
      <protection/>
    </xf>
    <xf numFmtId="41" fontId="8" fillId="0" borderId="39" xfId="0" applyNumberFormat="1" applyFont="1" applyBorder="1" applyAlignment="1" applyProtection="1">
      <alignment vertical="center"/>
      <protection/>
    </xf>
    <xf numFmtId="41" fontId="8" fillId="0" borderId="11" xfId="0" applyNumberFormat="1" applyFont="1" applyBorder="1" applyAlignment="1" applyProtection="1">
      <alignment vertical="center"/>
      <protection/>
    </xf>
    <xf numFmtId="41" fontId="8" fillId="0" borderId="10" xfId="0" applyNumberFormat="1" applyFont="1" applyBorder="1" applyAlignment="1" applyProtection="1">
      <alignment vertical="center"/>
      <protection/>
    </xf>
    <xf numFmtId="41" fontId="8" fillId="0" borderId="13" xfId="0" applyNumberFormat="1" applyFont="1" applyBorder="1" applyAlignment="1">
      <alignment shrinkToFit="1"/>
    </xf>
    <xf numFmtId="41" fontId="8" fillId="0" borderId="0" xfId="0" applyNumberFormat="1" applyFont="1" applyBorder="1" applyAlignment="1">
      <alignment shrinkToFit="1"/>
    </xf>
    <xf numFmtId="41" fontId="8" fillId="0" borderId="121" xfId="49" applyNumberFormat="1" applyFont="1" applyBorder="1" applyAlignment="1" applyProtection="1">
      <alignment vertical="center"/>
      <protection/>
    </xf>
    <xf numFmtId="41" fontId="8" fillId="0" borderId="153" xfId="0" applyNumberFormat="1" applyFont="1" applyBorder="1" applyAlignment="1" applyProtection="1">
      <alignment vertical="center"/>
      <protection/>
    </xf>
    <xf numFmtId="41" fontId="8" fillId="0" borderId="74" xfId="0" applyNumberFormat="1" applyFont="1" applyBorder="1" applyAlignment="1" applyProtection="1">
      <alignment horizontal="center" vertical="center"/>
      <protection/>
    </xf>
    <xf numFmtId="41" fontId="8" fillId="0" borderId="141" xfId="49" applyNumberFormat="1" applyFont="1" applyBorder="1" applyAlignment="1" applyProtection="1">
      <alignment vertical="center"/>
      <protection/>
    </xf>
    <xf numFmtId="41" fontId="8" fillId="0" borderId="74" xfId="49" applyNumberFormat="1" applyFont="1" applyBorder="1" applyAlignment="1" applyProtection="1">
      <alignment vertical="center"/>
      <protection/>
    </xf>
    <xf numFmtId="41" fontId="8" fillId="0" borderId="97" xfId="49" applyNumberFormat="1" applyFont="1" applyBorder="1" applyAlignment="1" applyProtection="1">
      <alignment vertical="center"/>
      <protection/>
    </xf>
    <xf numFmtId="41" fontId="8" fillId="0" borderId="145" xfId="49" applyNumberFormat="1" applyFont="1" applyBorder="1" applyAlignment="1" applyProtection="1">
      <alignment vertical="center"/>
      <protection/>
    </xf>
    <xf numFmtId="41" fontId="8" fillId="0" borderId="14" xfId="0" applyNumberFormat="1" applyFont="1" applyBorder="1" applyAlignment="1" applyProtection="1">
      <alignment vertical="center"/>
      <protection/>
    </xf>
    <xf numFmtId="41" fontId="9" fillId="0" borderId="0" xfId="0" applyNumberFormat="1" applyFont="1" applyBorder="1" applyAlignment="1">
      <alignment/>
    </xf>
    <xf numFmtId="41" fontId="8" fillId="0" borderId="154" xfId="0" applyNumberFormat="1" applyFont="1" applyBorder="1" applyAlignment="1" applyProtection="1">
      <alignment horizontal="center" vertical="center"/>
      <protection/>
    </xf>
    <xf numFmtId="41" fontId="8" fillId="0" borderId="155" xfId="49" applyNumberFormat="1" applyFont="1" applyBorder="1" applyAlignment="1" applyProtection="1">
      <alignment vertical="center"/>
      <protection/>
    </xf>
    <xf numFmtId="41" fontId="8" fillId="0" borderId="156" xfId="0" applyNumberFormat="1" applyFont="1" applyBorder="1" applyAlignment="1" applyProtection="1">
      <alignment vertical="center"/>
      <protection/>
    </xf>
    <xf numFmtId="41" fontId="8" fillId="0" borderId="157" xfId="49" applyNumberFormat="1" applyFont="1" applyBorder="1" applyAlignment="1" applyProtection="1">
      <alignment vertical="center"/>
      <protection/>
    </xf>
    <xf numFmtId="41" fontId="8" fillId="0" borderId="158" xfId="49" applyNumberFormat="1" applyFont="1" applyBorder="1" applyAlignment="1" applyProtection="1">
      <alignment vertical="center"/>
      <protection/>
    </xf>
    <xf numFmtId="41" fontId="8" fillId="0" borderId="159" xfId="49" applyNumberFormat="1" applyFont="1" applyBorder="1" applyAlignment="1" applyProtection="1">
      <alignment vertical="center"/>
      <protection/>
    </xf>
    <xf numFmtId="41" fontId="8" fillId="0" borderId="156" xfId="49" applyNumberFormat="1" applyFont="1" applyBorder="1" applyAlignment="1" applyProtection="1">
      <alignment vertical="center"/>
      <protection/>
    </xf>
    <xf numFmtId="41" fontId="8" fillId="0" borderId="160" xfId="49" applyNumberFormat="1" applyFont="1" applyBorder="1" applyAlignment="1" applyProtection="1">
      <alignment vertical="center"/>
      <protection/>
    </xf>
    <xf numFmtId="41" fontId="8" fillId="0" borderId="161" xfId="49" applyNumberFormat="1" applyFont="1" applyBorder="1" applyAlignment="1" applyProtection="1">
      <alignment vertical="center"/>
      <protection/>
    </xf>
    <xf numFmtId="41" fontId="8" fillId="0" borderId="0" xfId="0" applyNumberFormat="1" applyFont="1" applyAlignment="1" applyProtection="1">
      <alignment horizontal="center" vertical="center"/>
      <protection/>
    </xf>
    <xf numFmtId="41" fontId="8" fillId="0" borderId="0" xfId="0" applyNumberFormat="1" applyFont="1" applyAlignment="1" applyProtection="1">
      <alignment vertical="center"/>
      <protection/>
    </xf>
    <xf numFmtId="41" fontId="8" fillId="0" borderId="84" xfId="0" applyNumberFormat="1" applyFont="1" applyBorder="1" applyAlignment="1" applyProtection="1">
      <alignment horizontal="center" vertical="center"/>
      <protection/>
    </xf>
    <xf numFmtId="41" fontId="8" fillId="0" borderId="12" xfId="0" applyNumberFormat="1" applyFont="1" applyBorder="1" applyAlignment="1" applyProtection="1">
      <alignment horizontal="center" vertical="center"/>
      <protection/>
    </xf>
    <xf numFmtId="41" fontId="8" fillId="0" borderId="12" xfId="0" applyNumberFormat="1" applyFont="1" applyBorder="1" applyAlignment="1" applyProtection="1" quotePrefix="1">
      <alignment horizontal="left" vertical="center"/>
      <protection/>
    </xf>
    <xf numFmtId="41" fontId="8" fillId="0" borderId="15" xfId="49" applyNumberFormat="1" applyFont="1" applyBorder="1" applyAlignment="1" applyProtection="1">
      <alignment horizontal="center" vertical="center"/>
      <protection/>
    </xf>
    <xf numFmtId="41" fontId="8" fillId="0" borderId="162" xfId="49" applyNumberFormat="1" applyFont="1" applyBorder="1" applyAlignment="1" applyProtection="1">
      <alignment horizontal="center" vertical="center"/>
      <protection/>
    </xf>
    <xf numFmtId="41" fontId="8" fillId="0" borderId="30" xfId="0" applyNumberFormat="1" applyFont="1" applyBorder="1" applyAlignment="1" applyProtection="1">
      <alignment horizontal="center" vertical="center"/>
      <protection/>
    </xf>
    <xf numFmtId="41" fontId="8" fillId="0" borderId="163" xfId="49" applyNumberFormat="1" applyFont="1" applyBorder="1" applyAlignment="1" applyProtection="1">
      <alignment vertical="center"/>
      <protection/>
    </xf>
    <xf numFmtId="41" fontId="8" fillId="0" borderId="164" xfId="0" applyNumberFormat="1" applyFont="1" applyBorder="1" applyAlignment="1" applyProtection="1">
      <alignment vertical="center"/>
      <protection/>
    </xf>
    <xf numFmtId="41" fontId="8" fillId="0" borderId="46" xfId="49" applyNumberFormat="1" applyFont="1" applyBorder="1" applyAlignment="1" applyProtection="1">
      <alignment vertical="center"/>
      <protection/>
    </xf>
    <xf numFmtId="41" fontId="8" fillId="0" borderId="63" xfId="49" applyNumberFormat="1" applyFont="1" applyBorder="1" applyAlignment="1" applyProtection="1">
      <alignment vertical="center"/>
      <protection/>
    </xf>
    <xf numFmtId="41" fontId="8" fillId="0" borderId="144" xfId="49" applyNumberFormat="1" applyFont="1" applyBorder="1" applyAlignment="1" applyProtection="1">
      <alignment vertical="center"/>
      <protection/>
    </xf>
    <xf numFmtId="41" fontId="8" fillId="0" borderId="164" xfId="49" applyNumberFormat="1" applyFont="1" applyBorder="1" applyAlignment="1" applyProtection="1">
      <alignment vertical="center"/>
      <protection/>
    </xf>
    <xf numFmtId="41" fontId="8" fillId="0" borderId="165" xfId="49" applyNumberFormat="1" applyFont="1" applyBorder="1" applyAlignment="1" applyProtection="1">
      <alignment vertical="center"/>
      <protection/>
    </xf>
    <xf numFmtId="41" fontId="8" fillId="0" borderId="148" xfId="49" applyNumberFormat="1" applyFont="1" applyBorder="1" applyAlignment="1" applyProtection="1">
      <alignment vertical="center"/>
      <protection/>
    </xf>
    <xf numFmtId="41" fontId="8" fillId="0" borderId="132" xfId="0" applyNumberFormat="1" applyFont="1" applyBorder="1" applyAlignment="1" applyProtection="1">
      <alignment horizontal="center" vertical="center"/>
      <protection/>
    </xf>
    <xf numFmtId="41" fontId="8" fillId="0" borderId="166" xfId="49" applyNumberFormat="1" applyFont="1" applyBorder="1" applyAlignment="1" applyProtection="1">
      <alignment vertical="center"/>
      <protection/>
    </xf>
    <xf numFmtId="41" fontId="8" fillId="0" borderId="167" xfId="0" applyNumberFormat="1" applyFont="1" applyBorder="1" applyAlignment="1" applyProtection="1">
      <alignment vertical="center"/>
      <protection/>
    </xf>
    <xf numFmtId="41" fontId="8" fillId="0" borderId="132" xfId="49" applyNumberFormat="1" applyFont="1" applyBorder="1" applyAlignment="1" applyProtection="1">
      <alignment vertical="center"/>
      <protection/>
    </xf>
    <xf numFmtId="41" fontId="8" fillId="0" borderId="167" xfId="49" applyNumberFormat="1" applyFont="1" applyBorder="1" applyAlignment="1" applyProtection="1">
      <alignment vertical="center"/>
      <protection/>
    </xf>
    <xf numFmtId="41" fontId="8" fillId="0" borderId="149" xfId="49" applyNumberFormat="1" applyFont="1" applyBorder="1" applyAlignment="1" applyProtection="1">
      <alignment vertical="center"/>
      <protection/>
    </xf>
    <xf numFmtId="41" fontId="8" fillId="0" borderId="80" xfId="49" applyNumberFormat="1" applyFont="1" applyBorder="1" applyAlignment="1" applyProtection="1">
      <alignment vertical="center"/>
      <protection/>
    </xf>
    <xf numFmtId="41" fontId="8" fillId="0" borderId="73" xfId="0" applyNumberFormat="1" applyFont="1" applyBorder="1" applyAlignment="1" applyProtection="1">
      <alignment vertical="center"/>
      <protection/>
    </xf>
    <xf numFmtId="41" fontId="8" fillId="0" borderId="90" xfId="49" applyNumberFormat="1" applyFont="1" applyBorder="1" applyAlignment="1" applyProtection="1">
      <alignment vertical="center"/>
      <protection/>
    </xf>
    <xf numFmtId="41" fontId="8" fillId="0" borderId="73" xfId="49" applyNumberFormat="1" applyFont="1" applyBorder="1" applyAlignment="1" applyProtection="1">
      <alignment vertical="center"/>
      <protection/>
    </xf>
    <xf numFmtId="41" fontId="8" fillId="0" borderId="150" xfId="49" applyNumberFormat="1" applyFont="1" applyBorder="1" applyAlignment="1" applyProtection="1">
      <alignment vertical="center"/>
      <protection/>
    </xf>
    <xf numFmtId="41" fontId="8" fillId="0" borderId="28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Alignment="1" applyProtection="1">
      <alignment horizontal="center"/>
      <protection/>
    </xf>
    <xf numFmtId="41" fontId="8" fillId="0" borderId="84" xfId="0" applyNumberFormat="1" applyFont="1" applyBorder="1" applyAlignment="1" applyProtection="1">
      <alignment horizontal="center"/>
      <protection/>
    </xf>
    <xf numFmtId="41" fontId="8" fillId="0" borderId="0" xfId="49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 locked="0"/>
    </xf>
    <xf numFmtId="37" fontId="8" fillId="0" borderId="12" xfId="0" applyNumberFormat="1" applyFont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37" fontId="8" fillId="0" borderId="12" xfId="0" applyNumberFormat="1" applyFont="1" applyFill="1" applyBorder="1" applyAlignment="1" applyProtection="1">
      <alignment/>
      <protection locked="0"/>
    </xf>
    <xf numFmtId="37" fontId="10" fillId="0" borderId="0" xfId="0" applyNumberFormat="1" applyFont="1" applyFill="1" applyBorder="1" applyAlignment="1" applyProtection="1">
      <alignment/>
      <protection locked="0"/>
    </xf>
    <xf numFmtId="37" fontId="5" fillId="0" borderId="168" xfId="0" applyNumberFormat="1" applyFont="1" applyFill="1" applyBorder="1" applyAlignment="1" applyProtection="1">
      <alignment horizontal="center" vertical="center"/>
      <protection/>
    </xf>
    <xf numFmtId="37" fontId="5" fillId="0" borderId="169" xfId="0" applyNumberFormat="1" applyFont="1" applyFill="1" applyBorder="1" applyAlignment="1" applyProtection="1">
      <alignment horizontal="center" vertical="center"/>
      <protection/>
    </xf>
    <xf numFmtId="37" fontId="5" fillId="0" borderId="18" xfId="0" applyNumberFormat="1" applyFont="1" applyFill="1" applyBorder="1" applyAlignment="1" applyProtection="1">
      <alignment horizontal="center" vertical="center"/>
      <protection/>
    </xf>
    <xf numFmtId="37" fontId="5" fillId="0" borderId="170" xfId="0" applyNumberFormat="1" applyFont="1" applyFill="1" applyBorder="1" applyAlignment="1" applyProtection="1">
      <alignment horizontal="center" vertical="center"/>
      <protection/>
    </xf>
    <xf numFmtId="37" fontId="5" fillId="0" borderId="168" xfId="0" applyNumberFormat="1" applyFont="1" applyBorder="1" applyAlignment="1" applyProtection="1">
      <alignment horizontal="center" vertical="center"/>
      <protection/>
    </xf>
    <xf numFmtId="37" fontId="5" fillId="0" borderId="169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170" xfId="0" applyNumberFormat="1" applyFont="1" applyBorder="1" applyAlignment="1" applyProtection="1">
      <alignment horizontal="center" vertical="center"/>
      <protection/>
    </xf>
    <xf numFmtId="41" fontId="8" fillId="0" borderId="66" xfId="0" applyNumberFormat="1" applyFont="1" applyBorder="1" applyAlignment="1" applyProtection="1">
      <alignment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250"/>
  <sheetViews>
    <sheetView defaultGridColor="0" zoomScale="40" zoomScaleNormal="40" zoomScaleSheetLayoutView="75" zoomScalePageLayoutView="0" colorId="22" workbookViewId="0" topLeftCell="M1">
      <selection activeCell="P1" sqref="P1"/>
    </sheetView>
  </sheetViews>
  <sheetFormatPr defaultColWidth="10.66015625" defaultRowHeight="26.25" customHeight="1"/>
  <cols>
    <col min="1" max="1" width="5.66015625" style="35" customWidth="1"/>
    <col min="2" max="2" width="14.33203125" style="35" customWidth="1"/>
    <col min="3" max="3" width="7.08203125" style="35" customWidth="1"/>
    <col min="4" max="4" width="14.5" style="201" customWidth="1"/>
    <col min="5" max="5" width="14.58203125" style="201" customWidth="1"/>
    <col min="6" max="7" width="14.58203125" style="234" customWidth="1"/>
    <col min="8" max="8" width="14.58203125" style="35" customWidth="1"/>
    <col min="9" max="9" width="14.58203125" style="234" customWidth="1"/>
    <col min="10" max="11" width="14.58203125" style="221" customWidth="1"/>
    <col min="12" max="12" width="16.58203125" style="259" customWidth="1"/>
    <col min="13" max="13" width="3.08203125" style="42" customWidth="1"/>
    <col min="14" max="14" width="6.41015625" style="689" customWidth="1"/>
    <col min="15" max="15" width="12.91015625" style="689" customWidth="1"/>
    <col min="16" max="16" width="13.58203125" style="72" customWidth="1"/>
    <col min="17" max="17" width="14.91015625" style="72" bestFit="1" customWidth="1"/>
    <col min="18" max="19" width="12.08203125" style="72" customWidth="1"/>
    <col min="20" max="20" width="12.58203125" style="72" customWidth="1"/>
    <col min="21" max="21" width="12.08203125" style="72" customWidth="1"/>
    <col min="22" max="22" width="12.91015625" style="72" customWidth="1"/>
    <col min="23" max="23" width="13.41015625" style="72" customWidth="1"/>
    <col min="24" max="24" width="12.08203125" style="72" customWidth="1"/>
    <col min="25" max="26" width="13.33203125" style="72" customWidth="1"/>
    <col min="27" max="27" width="12.08203125" style="72" customWidth="1"/>
    <col min="28" max="29" width="14.41015625" style="72" hidden="1" customWidth="1"/>
    <col min="30" max="30" width="12.08203125" style="72" hidden="1" customWidth="1"/>
    <col min="31" max="32" width="9.66015625" style="72" hidden="1" customWidth="1"/>
    <col min="33" max="33" width="12.08203125" style="72" hidden="1" customWidth="1"/>
    <col min="34" max="34" width="14.5" style="72" bestFit="1" customWidth="1"/>
    <col min="35" max="35" width="15" style="72" bestFit="1" customWidth="1"/>
    <col min="36" max="36" width="12.08203125" style="72" customWidth="1"/>
    <col min="37" max="37" width="12.08203125" style="74" customWidth="1"/>
    <col min="38" max="38" width="14.58203125" style="74" customWidth="1"/>
    <col min="39" max="39" width="12.08203125" style="72" customWidth="1"/>
    <col min="40" max="40" width="13.66015625" style="74" customWidth="1"/>
    <col min="41" max="41" width="13.83203125" style="74" customWidth="1"/>
    <col min="42" max="42" width="12.08203125" style="72" customWidth="1"/>
    <col min="43" max="43" width="3.58203125" style="43" customWidth="1"/>
    <col min="44" max="16384" width="10.66015625" style="35" customWidth="1"/>
  </cols>
  <sheetData>
    <row r="1" spans="1:43" ht="27" customHeight="1">
      <c r="A1" s="32"/>
      <c r="B1" s="32"/>
      <c r="C1" s="32"/>
      <c r="D1" s="192"/>
      <c r="E1" s="192"/>
      <c r="F1" s="180"/>
      <c r="G1" s="180"/>
      <c r="H1" s="32"/>
      <c r="I1" s="180"/>
      <c r="J1" s="206"/>
      <c r="K1" s="206"/>
      <c r="L1" s="180"/>
      <c r="M1" s="32"/>
      <c r="N1" s="666"/>
      <c r="O1" s="666"/>
      <c r="P1" s="1"/>
      <c r="Q1" s="1"/>
      <c r="R1" s="1"/>
      <c r="S1" s="1"/>
      <c r="T1" s="1"/>
      <c r="U1" s="1"/>
      <c r="V1" s="1"/>
      <c r="W1" s="1"/>
      <c r="X1" s="1"/>
      <c r="Y1" s="75" t="s">
        <v>147</v>
      </c>
      <c r="Z1" s="1"/>
      <c r="AA1" s="1"/>
      <c r="AI1" s="73"/>
      <c r="AL1" s="56"/>
      <c r="AO1" s="56" t="s">
        <v>146</v>
      </c>
      <c r="AP1" s="57"/>
      <c r="AQ1" s="34"/>
    </row>
    <row r="2" spans="1:43" s="234" customFormat="1" ht="27" customHeight="1">
      <c r="A2" s="180"/>
      <c r="B2" s="180"/>
      <c r="C2" s="180"/>
      <c r="D2" s="236"/>
      <c r="E2" s="192"/>
      <c r="F2" s="180"/>
      <c r="G2" s="180"/>
      <c r="H2" s="180"/>
      <c r="I2" s="180"/>
      <c r="J2" s="206"/>
      <c r="K2" s="206"/>
      <c r="L2" s="180"/>
      <c r="M2" s="180"/>
      <c r="N2" s="671"/>
      <c r="O2" s="671"/>
      <c r="P2" s="295"/>
      <c r="Q2" s="295"/>
      <c r="R2" s="295"/>
      <c r="S2" s="295"/>
      <c r="T2" s="295"/>
      <c r="U2" s="295"/>
      <c r="V2" s="295"/>
      <c r="W2" s="295"/>
      <c r="X2" s="295"/>
      <c r="Y2" s="296"/>
      <c r="Z2" s="295"/>
      <c r="AA2" s="295"/>
      <c r="AB2" s="297"/>
      <c r="AC2" s="297"/>
      <c r="AD2" s="297"/>
      <c r="AE2" s="297"/>
      <c r="AF2" s="297"/>
      <c r="AG2" s="297"/>
      <c r="AH2" s="297"/>
      <c r="AI2" s="297"/>
      <c r="AJ2" s="297"/>
      <c r="AK2" s="298"/>
      <c r="AL2" s="299"/>
      <c r="AM2" s="297"/>
      <c r="AN2" s="298"/>
      <c r="AO2" s="299" t="s">
        <v>145</v>
      </c>
      <c r="AP2" s="300"/>
      <c r="AQ2" s="192"/>
    </row>
    <row r="3" spans="1:43" s="234" customFormat="1" ht="27" customHeight="1">
      <c r="A3" s="222"/>
      <c r="B3" s="222" t="s">
        <v>128</v>
      </c>
      <c r="C3" s="222"/>
      <c r="D3" s="193"/>
      <c r="E3" s="193" t="s">
        <v>128</v>
      </c>
      <c r="F3" s="813" t="s">
        <v>0</v>
      </c>
      <c r="G3" s="222"/>
      <c r="H3" s="222"/>
      <c r="I3" s="180"/>
      <c r="J3" s="206"/>
      <c r="K3" s="207"/>
      <c r="L3" s="180"/>
      <c r="M3" s="180"/>
      <c r="N3" s="671"/>
      <c r="O3" s="671"/>
      <c r="P3" s="295"/>
      <c r="Q3" s="295"/>
      <c r="R3" s="295"/>
      <c r="S3" s="295"/>
      <c r="T3" s="295"/>
      <c r="U3" s="295"/>
      <c r="V3" s="295"/>
      <c r="W3" s="295"/>
      <c r="X3" s="295"/>
      <c r="Y3" s="295" t="s">
        <v>1</v>
      </c>
      <c r="Z3" s="295"/>
      <c r="AA3" s="295"/>
      <c r="AB3" s="297"/>
      <c r="AC3" s="297"/>
      <c r="AD3" s="297"/>
      <c r="AE3" s="297"/>
      <c r="AF3" s="297"/>
      <c r="AG3" s="297"/>
      <c r="AH3" s="297"/>
      <c r="AI3" s="297"/>
      <c r="AJ3" s="297"/>
      <c r="AK3" s="298"/>
      <c r="AL3" s="299"/>
      <c r="AM3" s="297"/>
      <c r="AN3" s="298"/>
      <c r="AO3" s="299" t="s">
        <v>2</v>
      </c>
      <c r="AP3" s="295"/>
      <c r="AQ3" s="192"/>
    </row>
    <row r="4" spans="1:44" s="234" customFormat="1" ht="27" customHeight="1" thickBot="1">
      <c r="A4" s="223"/>
      <c r="B4" s="812" t="s">
        <v>132</v>
      </c>
      <c r="C4" s="223"/>
      <c r="D4" s="194"/>
      <c r="E4" s="194"/>
      <c r="F4" s="223"/>
      <c r="G4" s="223"/>
      <c r="H4" s="223"/>
      <c r="I4" s="252"/>
      <c r="J4" s="266"/>
      <c r="K4" s="208"/>
      <c r="L4" s="208" t="s">
        <v>131</v>
      </c>
      <c r="M4" s="180"/>
      <c r="N4" s="691"/>
      <c r="O4" s="691" t="s">
        <v>148</v>
      </c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295"/>
      <c r="AB4" s="297"/>
      <c r="AC4" s="297"/>
      <c r="AD4" s="297"/>
      <c r="AE4" s="297"/>
      <c r="AF4" s="297"/>
      <c r="AG4" s="297"/>
      <c r="AH4" s="297"/>
      <c r="AI4" s="297"/>
      <c r="AJ4" s="297"/>
      <c r="AK4" s="302"/>
      <c r="AL4" s="303"/>
      <c r="AM4" s="297"/>
      <c r="AN4" s="302"/>
      <c r="AO4" s="303" t="s">
        <v>129</v>
      </c>
      <c r="AP4" s="297"/>
      <c r="AQ4" s="192"/>
      <c r="AR4" s="281"/>
    </row>
    <row r="5" spans="1:44" s="234" customFormat="1" ht="27" customHeight="1">
      <c r="A5" s="183"/>
      <c r="B5" s="184"/>
      <c r="C5" s="161"/>
      <c r="D5" s="195" t="s">
        <v>4</v>
      </c>
      <c r="E5" s="195" t="s">
        <v>5</v>
      </c>
      <c r="F5" s="247" t="s">
        <v>6</v>
      </c>
      <c r="G5" s="224" t="s">
        <v>7</v>
      </c>
      <c r="H5" s="241" t="s">
        <v>8</v>
      </c>
      <c r="I5" s="247" t="s">
        <v>9</v>
      </c>
      <c r="J5" s="209" t="s">
        <v>10</v>
      </c>
      <c r="K5" s="209" t="s">
        <v>11</v>
      </c>
      <c r="L5" s="254" t="s">
        <v>12</v>
      </c>
      <c r="M5" s="179"/>
      <c r="N5" s="814" t="s">
        <v>130</v>
      </c>
      <c r="O5" s="815"/>
      <c r="P5" s="304" t="s">
        <v>14</v>
      </c>
      <c r="Q5" s="305"/>
      <c r="R5" s="305"/>
      <c r="S5" s="306" t="s">
        <v>15</v>
      </c>
      <c r="T5" s="305"/>
      <c r="U5" s="305"/>
      <c r="V5" s="307" t="s">
        <v>16</v>
      </c>
      <c r="W5" s="305"/>
      <c r="X5" s="305"/>
      <c r="Y5" s="308" t="s">
        <v>17</v>
      </c>
      <c r="Z5" s="309"/>
      <c r="AA5" s="310"/>
      <c r="AB5" s="308" t="s">
        <v>18</v>
      </c>
      <c r="AC5" s="309"/>
      <c r="AD5" s="309"/>
      <c r="AE5" s="311" t="s">
        <v>19</v>
      </c>
      <c r="AF5" s="309"/>
      <c r="AG5" s="309"/>
      <c r="AH5" s="308" t="s">
        <v>20</v>
      </c>
      <c r="AI5" s="310"/>
      <c r="AJ5" s="309"/>
      <c r="AK5" s="312" t="s">
        <v>21</v>
      </c>
      <c r="AL5" s="313"/>
      <c r="AM5" s="310"/>
      <c r="AN5" s="314" t="s">
        <v>22</v>
      </c>
      <c r="AO5" s="313"/>
      <c r="AP5" s="310"/>
      <c r="AQ5" s="192"/>
      <c r="AR5" s="281"/>
    </row>
    <row r="6" spans="1:44" s="234" customFormat="1" ht="27" customHeight="1" thickBot="1">
      <c r="A6" s="179" t="s">
        <v>128</v>
      </c>
      <c r="B6" s="155" t="s">
        <v>23</v>
      </c>
      <c r="C6" s="156" t="s">
        <v>24</v>
      </c>
      <c r="D6" s="158">
        <v>0.02</v>
      </c>
      <c r="E6" s="158"/>
      <c r="F6" s="160">
        <f>D6+E6</f>
        <v>0.02</v>
      </c>
      <c r="G6" s="225">
        <v>315.444</v>
      </c>
      <c r="H6" s="242"/>
      <c r="I6" s="160">
        <f>G6+H6</f>
        <v>315.444</v>
      </c>
      <c r="J6" s="210"/>
      <c r="K6" s="210">
        <v>930.7952</v>
      </c>
      <c r="L6" s="255">
        <f aca="true" t="shared" si="0" ref="L6:L37">F6+J6+I6+K6</f>
        <v>1246.2592</v>
      </c>
      <c r="M6" s="179"/>
      <c r="N6" s="816" t="s">
        <v>25</v>
      </c>
      <c r="O6" s="817"/>
      <c r="P6" s="315" t="s">
        <v>24</v>
      </c>
      <c r="Q6" s="316" t="s">
        <v>26</v>
      </c>
      <c r="R6" s="316" t="s">
        <v>27</v>
      </c>
      <c r="S6" s="317" t="s">
        <v>24</v>
      </c>
      <c r="T6" s="316" t="s">
        <v>26</v>
      </c>
      <c r="U6" s="316" t="s">
        <v>27</v>
      </c>
      <c r="V6" s="316" t="s">
        <v>24</v>
      </c>
      <c r="W6" s="316" t="s">
        <v>26</v>
      </c>
      <c r="X6" s="316" t="s">
        <v>27</v>
      </c>
      <c r="Y6" s="315" t="s">
        <v>24</v>
      </c>
      <c r="Z6" s="316" t="s">
        <v>26</v>
      </c>
      <c r="AA6" s="318" t="s">
        <v>27</v>
      </c>
      <c r="AB6" s="315" t="s">
        <v>24</v>
      </c>
      <c r="AC6" s="316" t="s">
        <v>26</v>
      </c>
      <c r="AD6" s="316" t="s">
        <v>27</v>
      </c>
      <c r="AE6" s="316" t="s">
        <v>24</v>
      </c>
      <c r="AF6" s="316" t="s">
        <v>26</v>
      </c>
      <c r="AG6" s="316" t="s">
        <v>27</v>
      </c>
      <c r="AH6" s="315" t="s">
        <v>24</v>
      </c>
      <c r="AI6" s="319" t="s">
        <v>26</v>
      </c>
      <c r="AJ6" s="316" t="s">
        <v>27</v>
      </c>
      <c r="AK6" s="320" t="s">
        <v>24</v>
      </c>
      <c r="AL6" s="321" t="s">
        <v>26</v>
      </c>
      <c r="AM6" s="318" t="s">
        <v>27</v>
      </c>
      <c r="AN6" s="321" t="s">
        <v>24</v>
      </c>
      <c r="AO6" s="321" t="s">
        <v>26</v>
      </c>
      <c r="AP6" s="318" t="s">
        <v>27</v>
      </c>
      <c r="AQ6" s="192"/>
      <c r="AR6" s="281"/>
    </row>
    <row r="7" spans="1:44" s="234" customFormat="1" ht="27" customHeight="1">
      <c r="A7" s="269" t="s">
        <v>28</v>
      </c>
      <c r="B7" s="161"/>
      <c r="C7" s="161" t="s">
        <v>29</v>
      </c>
      <c r="D7" s="163">
        <v>4.200000943708666</v>
      </c>
      <c r="E7" s="163"/>
      <c r="F7" s="166">
        <f>D7+E7</f>
        <v>4.200000943708666</v>
      </c>
      <c r="G7" s="226">
        <v>34414.864</v>
      </c>
      <c r="H7" s="243"/>
      <c r="I7" s="166">
        <f>G7+H7</f>
        <v>34414.864</v>
      </c>
      <c r="J7" s="211"/>
      <c r="K7" s="211">
        <v>115981.372</v>
      </c>
      <c r="L7" s="256">
        <f t="shared" si="0"/>
        <v>150400.4360009437</v>
      </c>
      <c r="M7" s="179"/>
      <c r="N7" s="692"/>
      <c r="O7" s="693"/>
      <c r="P7" s="369">
        <v>1648.5372000000002</v>
      </c>
      <c r="Q7" s="370">
        <v>171205.1420009437</v>
      </c>
      <c r="R7" s="371">
        <v>103.85276231615744</v>
      </c>
      <c r="S7" s="372">
        <v>0.02</v>
      </c>
      <c r="T7" s="373">
        <v>4.200000943708666</v>
      </c>
      <c r="U7" s="374">
        <v>210.0000471854333</v>
      </c>
      <c r="V7" s="373">
        <v>0.64</v>
      </c>
      <c r="W7" s="373">
        <v>218.453</v>
      </c>
      <c r="X7" s="374">
        <v>341.3328125</v>
      </c>
      <c r="Y7" s="369">
        <v>0.66</v>
      </c>
      <c r="Z7" s="370">
        <v>222.65300094370866</v>
      </c>
      <c r="AA7" s="374">
        <v>337.3530317328919</v>
      </c>
      <c r="AB7" s="375">
        <v>429.949</v>
      </c>
      <c r="AC7" s="373">
        <v>40461.966</v>
      </c>
      <c r="AD7" s="374">
        <v>94.10875708514266</v>
      </c>
      <c r="AE7" s="373"/>
      <c r="AF7" s="373"/>
      <c r="AG7" s="374"/>
      <c r="AH7" s="369">
        <v>429.949</v>
      </c>
      <c r="AI7" s="373">
        <v>40461.966</v>
      </c>
      <c r="AJ7" s="374">
        <v>94.10875708514266</v>
      </c>
      <c r="AK7" s="375"/>
      <c r="AL7" s="373"/>
      <c r="AM7" s="374"/>
      <c r="AN7" s="375">
        <v>1217.9282</v>
      </c>
      <c r="AO7" s="373">
        <v>130520.523</v>
      </c>
      <c r="AP7" s="376">
        <v>107.16602423689672</v>
      </c>
      <c r="AQ7" s="280"/>
      <c r="AR7" s="281"/>
    </row>
    <row r="8" spans="1:44" s="234" customFormat="1" ht="27" customHeight="1">
      <c r="A8" s="269" t="s">
        <v>30</v>
      </c>
      <c r="B8" s="155" t="s">
        <v>31</v>
      </c>
      <c r="C8" s="156" t="s">
        <v>24</v>
      </c>
      <c r="D8" s="158"/>
      <c r="E8" s="158">
        <v>0.64</v>
      </c>
      <c r="F8" s="160">
        <f>D8+E8</f>
        <v>0.64</v>
      </c>
      <c r="G8" s="225">
        <v>114.505</v>
      </c>
      <c r="H8" s="242"/>
      <c r="I8" s="160">
        <f>G8+H8</f>
        <v>114.505</v>
      </c>
      <c r="J8" s="210"/>
      <c r="K8" s="210">
        <v>287.133</v>
      </c>
      <c r="L8" s="255">
        <f t="shared" si="0"/>
        <v>402.27799999999996</v>
      </c>
      <c r="M8" s="179"/>
      <c r="N8" s="694" t="s">
        <v>32</v>
      </c>
      <c r="O8" s="693"/>
      <c r="P8" s="322">
        <v>1509.2141000000001</v>
      </c>
      <c r="Q8" s="323">
        <v>107160.65</v>
      </c>
      <c r="R8" s="282">
        <v>71.00427301865254</v>
      </c>
      <c r="S8" s="324"/>
      <c r="T8" s="325"/>
      <c r="U8" s="326"/>
      <c r="V8" s="325">
        <v>0.5</v>
      </c>
      <c r="W8" s="325">
        <v>117.706</v>
      </c>
      <c r="X8" s="326">
        <v>235.412</v>
      </c>
      <c r="Y8" s="322">
        <v>0.5</v>
      </c>
      <c r="Z8" s="323">
        <v>117.706</v>
      </c>
      <c r="AA8" s="327">
        <v>235.412</v>
      </c>
      <c r="AB8" s="328">
        <v>610.792</v>
      </c>
      <c r="AC8" s="328">
        <v>46317.35</v>
      </c>
      <c r="AD8" s="326">
        <v>75.83162516863351</v>
      </c>
      <c r="AE8" s="325"/>
      <c r="AF8" s="328"/>
      <c r="AG8" s="326"/>
      <c r="AH8" s="322">
        <v>610.792</v>
      </c>
      <c r="AI8" s="325">
        <v>46317.35</v>
      </c>
      <c r="AJ8" s="326">
        <v>75.83162516863351</v>
      </c>
      <c r="AK8" s="322">
        <v>2.5896</v>
      </c>
      <c r="AL8" s="323">
        <v>187.269</v>
      </c>
      <c r="AM8" s="326">
        <v>72.31580166821131</v>
      </c>
      <c r="AN8" s="329">
        <v>895.3325</v>
      </c>
      <c r="AO8" s="330">
        <v>60538.325000000004</v>
      </c>
      <c r="AP8" s="327">
        <v>67.61546687962294</v>
      </c>
      <c r="AQ8" s="280"/>
      <c r="AR8" s="281"/>
    </row>
    <row r="9" spans="1:44" s="234" customFormat="1" ht="27" customHeight="1">
      <c r="A9" s="269" t="s">
        <v>33</v>
      </c>
      <c r="B9" s="161" t="s">
        <v>34</v>
      </c>
      <c r="C9" s="161" t="s">
        <v>29</v>
      </c>
      <c r="D9" s="163"/>
      <c r="E9" s="163">
        <v>218.453</v>
      </c>
      <c r="F9" s="166">
        <f>D9+E9</f>
        <v>218.453</v>
      </c>
      <c r="G9" s="226">
        <v>6047.102</v>
      </c>
      <c r="H9" s="243"/>
      <c r="I9" s="166">
        <f>G9+H9</f>
        <v>6047.102</v>
      </c>
      <c r="J9" s="211"/>
      <c r="K9" s="211">
        <v>14539.151</v>
      </c>
      <c r="L9" s="256">
        <f t="shared" si="0"/>
        <v>20804.706</v>
      </c>
      <c r="M9" s="179"/>
      <c r="N9" s="695"/>
      <c r="O9" s="696"/>
      <c r="P9" s="283">
        <v>109.23150002375408</v>
      </c>
      <c r="Q9" s="282">
        <v>159.76493423746845</v>
      </c>
      <c r="R9" s="282">
        <v>146.26269363940355</v>
      </c>
      <c r="S9" s="284"/>
      <c r="T9" s="285"/>
      <c r="U9" s="282"/>
      <c r="V9" s="286">
        <v>128</v>
      </c>
      <c r="W9" s="287">
        <v>185.59206837374475</v>
      </c>
      <c r="X9" s="282">
        <v>144.9938034169881</v>
      </c>
      <c r="Y9" s="283">
        <v>132</v>
      </c>
      <c r="Z9" s="282">
        <v>189.1602815011203</v>
      </c>
      <c r="AA9" s="282">
        <v>143.30324356145476</v>
      </c>
      <c r="AB9" s="288">
        <v>70.39204835688744</v>
      </c>
      <c r="AC9" s="285">
        <v>87.3581195815391</v>
      </c>
      <c r="AD9" s="282">
        <v>124.10225532667232</v>
      </c>
      <c r="AE9" s="285"/>
      <c r="AF9" s="289"/>
      <c r="AG9" s="282"/>
      <c r="AH9" s="283">
        <v>70.39204835688744</v>
      </c>
      <c r="AI9" s="286">
        <v>87.3581195815391</v>
      </c>
      <c r="AJ9" s="282">
        <v>124.10225532667232</v>
      </c>
      <c r="AK9" s="283"/>
      <c r="AL9" s="282"/>
      <c r="AM9" s="282"/>
      <c r="AN9" s="290">
        <v>136.0308265365102</v>
      </c>
      <c r="AO9" s="287">
        <v>215.59982539986032</v>
      </c>
      <c r="AP9" s="291">
        <v>158.49335837270243</v>
      </c>
      <c r="AQ9" s="280"/>
      <c r="AR9" s="281"/>
    </row>
    <row r="10" spans="1:44" s="234" customFormat="1" ht="27" customHeight="1">
      <c r="A10" s="269" t="s">
        <v>35</v>
      </c>
      <c r="B10" s="155" t="s">
        <v>36</v>
      </c>
      <c r="C10" s="156" t="s">
        <v>24</v>
      </c>
      <c r="D10" s="157">
        <f aca="true" t="shared" si="1" ref="D10:G11">D6+D8</f>
        <v>0.02</v>
      </c>
      <c r="E10" s="157">
        <f t="shared" si="1"/>
        <v>0.64</v>
      </c>
      <c r="F10" s="160">
        <f t="shared" si="1"/>
        <v>0.66</v>
      </c>
      <c r="G10" s="227">
        <f t="shared" si="1"/>
        <v>429.949</v>
      </c>
      <c r="H10" s="157"/>
      <c r="I10" s="160">
        <f aca="true" t="shared" si="2" ref="I10:K11">I6+I8</f>
        <v>429.949</v>
      </c>
      <c r="J10" s="267"/>
      <c r="K10" s="212">
        <f t="shared" si="2"/>
        <v>1217.9282</v>
      </c>
      <c r="L10" s="255">
        <f t="shared" si="0"/>
        <v>1648.5372000000002</v>
      </c>
      <c r="M10" s="179"/>
      <c r="N10" s="694" t="s">
        <v>37</v>
      </c>
      <c r="O10" s="693"/>
      <c r="P10" s="377">
        <v>7858.8795</v>
      </c>
      <c r="Q10" s="378">
        <v>904878.89</v>
      </c>
      <c r="R10" s="379">
        <v>115.14095489057951</v>
      </c>
      <c r="S10" s="380"/>
      <c r="T10" s="381"/>
      <c r="U10" s="382"/>
      <c r="V10" s="381">
        <v>0.3415</v>
      </c>
      <c r="W10" s="381">
        <v>94.605</v>
      </c>
      <c r="X10" s="382">
        <v>277.0278184480234</v>
      </c>
      <c r="Y10" s="377">
        <v>0.3415</v>
      </c>
      <c r="Z10" s="378">
        <v>94.605</v>
      </c>
      <c r="AA10" s="382">
        <v>277.0278184480234</v>
      </c>
      <c r="AB10" s="383">
        <v>5977.4968</v>
      </c>
      <c r="AC10" s="381">
        <v>684308.113</v>
      </c>
      <c r="AD10" s="382">
        <v>114.48071590770238</v>
      </c>
      <c r="AE10" s="381"/>
      <c r="AF10" s="381"/>
      <c r="AG10" s="382"/>
      <c r="AH10" s="377">
        <v>5977.4968</v>
      </c>
      <c r="AI10" s="381">
        <v>684308.113</v>
      </c>
      <c r="AJ10" s="382">
        <v>114.48071590770238</v>
      </c>
      <c r="AK10" s="383">
        <v>1802.223</v>
      </c>
      <c r="AL10" s="381">
        <v>215036.34</v>
      </c>
      <c r="AM10" s="382">
        <v>119.31727649685972</v>
      </c>
      <c r="AN10" s="383">
        <v>78.8182</v>
      </c>
      <c r="AO10" s="381">
        <v>5439.832</v>
      </c>
      <c r="AP10" s="384">
        <v>69.01746043426519</v>
      </c>
      <c r="AQ10" s="280"/>
      <c r="AR10" s="281"/>
    </row>
    <row r="11" spans="1:44" s="234" customFormat="1" ht="27" customHeight="1">
      <c r="A11" s="183"/>
      <c r="B11" s="161"/>
      <c r="C11" s="161" t="s">
        <v>29</v>
      </c>
      <c r="D11" s="162">
        <f t="shared" si="1"/>
        <v>4.200000943708666</v>
      </c>
      <c r="E11" s="162">
        <f t="shared" si="1"/>
        <v>218.453</v>
      </c>
      <c r="F11" s="166">
        <f t="shared" si="1"/>
        <v>222.65300094370866</v>
      </c>
      <c r="G11" s="228">
        <f t="shared" si="1"/>
        <v>40461.966</v>
      </c>
      <c r="H11" s="162"/>
      <c r="I11" s="166">
        <f t="shared" si="2"/>
        <v>40461.966</v>
      </c>
      <c r="J11" s="268"/>
      <c r="K11" s="213">
        <f t="shared" si="2"/>
        <v>130520.523</v>
      </c>
      <c r="L11" s="256">
        <f t="shared" si="0"/>
        <v>171205.1420009437</v>
      </c>
      <c r="M11" s="179"/>
      <c r="N11" s="694"/>
      <c r="O11" s="693"/>
      <c r="P11" s="322">
        <v>621.5228</v>
      </c>
      <c r="Q11" s="323">
        <v>71953.1180008638</v>
      </c>
      <c r="R11" s="282">
        <v>115.76907235078714</v>
      </c>
      <c r="S11" s="331">
        <v>0.022</v>
      </c>
      <c r="T11" s="325">
        <v>5.3130008638043185</v>
      </c>
      <c r="U11" s="326">
        <v>241.50003926383266</v>
      </c>
      <c r="V11" s="325">
        <v>1.29</v>
      </c>
      <c r="W11" s="325">
        <v>170.001</v>
      </c>
      <c r="X11" s="326">
        <v>131.78372093023256</v>
      </c>
      <c r="Y11" s="322">
        <v>1.312</v>
      </c>
      <c r="Z11" s="323">
        <v>175.31400086380432</v>
      </c>
      <c r="AA11" s="326">
        <v>133.62347626814352</v>
      </c>
      <c r="AB11" s="329">
        <v>519.2022</v>
      </c>
      <c r="AC11" s="325">
        <v>63625.395</v>
      </c>
      <c r="AD11" s="326">
        <v>122.54454045071458</v>
      </c>
      <c r="AE11" s="325"/>
      <c r="AF11" s="325"/>
      <c r="AG11" s="326"/>
      <c r="AH11" s="329">
        <v>519.2022</v>
      </c>
      <c r="AI11" s="325">
        <v>63625.395</v>
      </c>
      <c r="AJ11" s="326">
        <v>122.54454045071458</v>
      </c>
      <c r="AK11" s="329"/>
      <c r="AL11" s="325"/>
      <c r="AM11" s="326"/>
      <c r="AN11" s="329">
        <v>101.0086</v>
      </c>
      <c r="AO11" s="325">
        <v>8152.01</v>
      </c>
      <c r="AP11" s="327">
        <v>80.70609829262062</v>
      </c>
      <c r="AQ11" s="280"/>
      <c r="AR11" s="281"/>
    </row>
    <row r="12" spans="1:44" s="234" customFormat="1" ht="27" customHeight="1">
      <c r="A12" s="179" t="s">
        <v>38</v>
      </c>
      <c r="B12" s="180"/>
      <c r="C12" s="156" t="s">
        <v>24</v>
      </c>
      <c r="D12" s="158">
        <v>0.021</v>
      </c>
      <c r="E12" s="158">
        <v>0.079</v>
      </c>
      <c r="F12" s="160">
        <f aca="true" t="shared" si="3" ref="F12:F23">D12+E12</f>
        <v>0.1</v>
      </c>
      <c r="G12" s="225"/>
      <c r="H12" s="242"/>
      <c r="I12" s="160"/>
      <c r="J12" s="210">
        <v>0.1766</v>
      </c>
      <c r="K12" s="214"/>
      <c r="L12" s="255">
        <f t="shared" si="0"/>
        <v>0.2766</v>
      </c>
      <c r="M12" s="179"/>
      <c r="N12" s="697"/>
      <c r="O12" s="698"/>
      <c r="P12" s="283">
        <v>1264.4555437065221</v>
      </c>
      <c r="Q12" s="282">
        <v>1257.5951051754794</v>
      </c>
      <c r="R12" s="282">
        <v>99.45743932515552</v>
      </c>
      <c r="S12" s="284"/>
      <c r="T12" s="285"/>
      <c r="U12" s="282"/>
      <c r="V12" s="286">
        <v>26.472868217054263</v>
      </c>
      <c r="W12" s="287">
        <v>55.649672648984414</v>
      </c>
      <c r="X12" s="282">
        <v>210.21399038708606</v>
      </c>
      <c r="Y12" s="283">
        <v>26.02896341463415</v>
      </c>
      <c r="Z12" s="282">
        <v>53.96317438074756</v>
      </c>
      <c r="AA12" s="282">
        <v>207.31972119338445</v>
      </c>
      <c r="AB12" s="288">
        <v>1151.284952182406</v>
      </c>
      <c r="AC12" s="285">
        <v>1075.5267028204696</v>
      </c>
      <c r="AD12" s="282">
        <v>93.41967866266931</v>
      </c>
      <c r="AE12" s="285"/>
      <c r="AF12" s="289"/>
      <c r="AG12" s="282"/>
      <c r="AH12" s="283">
        <v>1151.284952182406</v>
      </c>
      <c r="AI12" s="286">
        <v>1075.5267028204696</v>
      </c>
      <c r="AJ12" s="282">
        <v>93.41967866266931</v>
      </c>
      <c r="AK12" s="283"/>
      <c r="AL12" s="282"/>
      <c r="AM12" s="282"/>
      <c r="AN12" s="290">
        <v>78.0311775432983</v>
      </c>
      <c r="AO12" s="287">
        <v>66.72994758347942</v>
      </c>
      <c r="AP12" s="291">
        <v>85.51703265845502</v>
      </c>
      <c r="AQ12" s="280"/>
      <c r="AR12" s="281"/>
    </row>
    <row r="13" spans="1:44" s="234" customFormat="1" ht="27" customHeight="1">
      <c r="A13" s="183"/>
      <c r="B13" s="184"/>
      <c r="C13" s="161" t="s">
        <v>29</v>
      </c>
      <c r="D13" s="163">
        <v>1.7640003963576398</v>
      </c>
      <c r="E13" s="163">
        <v>12.915</v>
      </c>
      <c r="F13" s="166">
        <f t="shared" si="3"/>
        <v>14.679000396357639</v>
      </c>
      <c r="G13" s="226"/>
      <c r="H13" s="243"/>
      <c r="I13" s="166"/>
      <c r="J13" s="211">
        <v>75.989</v>
      </c>
      <c r="K13" s="215"/>
      <c r="L13" s="256">
        <f t="shared" si="0"/>
        <v>90.66800039635764</v>
      </c>
      <c r="M13" s="179"/>
      <c r="N13" s="694" t="s">
        <v>39</v>
      </c>
      <c r="O13" s="693"/>
      <c r="P13" s="270">
        <v>406.445</v>
      </c>
      <c r="Q13" s="271">
        <v>38609.516</v>
      </c>
      <c r="R13" s="272">
        <v>94.99321187368525</v>
      </c>
      <c r="S13" s="292"/>
      <c r="T13" s="277"/>
      <c r="U13" s="275"/>
      <c r="V13" s="293">
        <v>0.06</v>
      </c>
      <c r="W13" s="293">
        <v>50.61</v>
      </c>
      <c r="X13" s="275">
        <v>843.5</v>
      </c>
      <c r="Y13" s="270">
        <v>0.06</v>
      </c>
      <c r="Z13" s="271">
        <v>50.61</v>
      </c>
      <c r="AA13" s="275">
        <v>843.5</v>
      </c>
      <c r="AB13" s="294"/>
      <c r="AC13" s="293"/>
      <c r="AD13" s="275"/>
      <c r="AE13" s="293"/>
      <c r="AF13" s="293"/>
      <c r="AG13" s="275"/>
      <c r="AH13" s="270"/>
      <c r="AI13" s="277"/>
      <c r="AJ13" s="275"/>
      <c r="AK13" s="294"/>
      <c r="AL13" s="293"/>
      <c r="AM13" s="275"/>
      <c r="AN13" s="294">
        <v>406.385</v>
      </c>
      <c r="AO13" s="293">
        <v>38558.906</v>
      </c>
      <c r="AP13" s="279">
        <v>94.88269990280153</v>
      </c>
      <c r="AQ13" s="280"/>
      <c r="AR13" s="281"/>
    </row>
    <row r="14" spans="1:44" s="234" customFormat="1" ht="27" customHeight="1">
      <c r="A14" s="179"/>
      <c r="B14" s="155" t="s">
        <v>40</v>
      </c>
      <c r="C14" s="156" t="s">
        <v>24</v>
      </c>
      <c r="D14" s="158">
        <v>3.5734</v>
      </c>
      <c r="E14" s="158">
        <v>6.5685</v>
      </c>
      <c r="F14" s="160">
        <f t="shared" si="3"/>
        <v>10.1419</v>
      </c>
      <c r="G14" s="225"/>
      <c r="H14" s="242"/>
      <c r="I14" s="160"/>
      <c r="J14" s="210">
        <v>0.198</v>
      </c>
      <c r="K14" s="216"/>
      <c r="L14" s="255">
        <f t="shared" si="0"/>
        <v>10.3399</v>
      </c>
      <c r="M14" s="179"/>
      <c r="N14" s="694"/>
      <c r="O14" s="693"/>
      <c r="P14" s="385">
        <v>56.956</v>
      </c>
      <c r="Q14" s="386">
        <v>3006.753</v>
      </c>
      <c r="R14" s="387">
        <v>52.79080342720697</v>
      </c>
      <c r="S14" s="388"/>
      <c r="T14" s="389"/>
      <c r="U14" s="390"/>
      <c r="V14" s="391">
        <v>0.404</v>
      </c>
      <c r="W14" s="392">
        <v>288.281</v>
      </c>
      <c r="X14" s="390">
        <v>713.5668316831683</v>
      </c>
      <c r="Y14" s="385">
        <v>0.404</v>
      </c>
      <c r="Z14" s="386">
        <v>288.281</v>
      </c>
      <c r="AA14" s="390">
        <v>713.5668316831683</v>
      </c>
      <c r="AB14" s="393"/>
      <c r="AC14" s="386"/>
      <c r="AD14" s="390"/>
      <c r="AE14" s="391"/>
      <c r="AF14" s="389"/>
      <c r="AG14" s="390"/>
      <c r="AH14" s="385"/>
      <c r="AI14" s="391"/>
      <c r="AJ14" s="390"/>
      <c r="AK14" s="385"/>
      <c r="AL14" s="386"/>
      <c r="AM14" s="390"/>
      <c r="AN14" s="393">
        <v>56.552</v>
      </c>
      <c r="AO14" s="392">
        <v>2718.472</v>
      </c>
      <c r="AP14" s="394">
        <v>48.07030697411233</v>
      </c>
      <c r="AQ14" s="280"/>
      <c r="AR14" s="281"/>
    </row>
    <row r="15" spans="1:44" s="234" customFormat="1" ht="27" customHeight="1">
      <c r="A15" s="179" t="s">
        <v>128</v>
      </c>
      <c r="B15" s="161"/>
      <c r="C15" s="161" t="s">
        <v>29</v>
      </c>
      <c r="D15" s="163">
        <v>11783.039647560508</v>
      </c>
      <c r="E15" s="163">
        <v>23424.284</v>
      </c>
      <c r="F15" s="166">
        <f t="shared" si="3"/>
        <v>35207.32364756051</v>
      </c>
      <c r="G15" s="226"/>
      <c r="H15" s="243"/>
      <c r="I15" s="166"/>
      <c r="J15" s="211">
        <v>807.515</v>
      </c>
      <c r="K15" s="215"/>
      <c r="L15" s="256">
        <f t="shared" si="0"/>
        <v>36014.83864756051</v>
      </c>
      <c r="M15" s="179"/>
      <c r="N15" s="697"/>
      <c r="O15" s="698"/>
      <c r="P15" s="283">
        <v>713.6122620970573</v>
      </c>
      <c r="Q15" s="282">
        <v>1284.0933724852025</v>
      </c>
      <c r="R15" s="282">
        <v>179.94272810163048</v>
      </c>
      <c r="S15" s="284"/>
      <c r="T15" s="285"/>
      <c r="U15" s="282"/>
      <c r="V15" s="286">
        <v>14.85148514851485</v>
      </c>
      <c r="W15" s="287">
        <v>17.555787582254816</v>
      </c>
      <c r="X15" s="282">
        <v>118.20896972051575</v>
      </c>
      <c r="Y15" s="283">
        <v>14.85148514851485</v>
      </c>
      <c r="Z15" s="282">
        <v>17.555787582254816</v>
      </c>
      <c r="AA15" s="282">
        <v>118.20896972051575</v>
      </c>
      <c r="AB15" s="288"/>
      <c r="AC15" s="285"/>
      <c r="AD15" s="282"/>
      <c r="AE15" s="285"/>
      <c r="AF15" s="289"/>
      <c r="AG15" s="282"/>
      <c r="AH15" s="283"/>
      <c r="AI15" s="286"/>
      <c r="AJ15" s="282"/>
      <c r="AK15" s="283"/>
      <c r="AL15" s="282"/>
      <c r="AM15" s="282"/>
      <c r="AN15" s="290">
        <v>718.604116565285</v>
      </c>
      <c r="AO15" s="287">
        <v>1418.4036473430663</v>
      </c>
      <c r="AP15" s="291">
        <v>197.38317867181385</v>
      </c>
      <c r="AQ15" s="280"/>
      <c r="AR15" s="281"/>
    </row>
    <row r="16" spans="1:44" s="234" customFormat="1" ht="27" customHeight="1">
      <c r="A16" s="269" t="s">
        <v>41</v>
      </c>
      <c r="B16" s="155" t="s">
        <v>42</v>
      </c>
      <c r="C16" s="156" t="s">
        <v>24</v>
      </c>
      <c r="D16" s="158">
        <v>0.3484</v>
      </c>
      <c r="E16" s="158"/>
      <c r="F16" s="160">
        <f t="shared" si="3"/>
        <v>0.3484</v>
      </c>
      <c r="G16" s="225"/>
      <c r="H16" s="242"/>
      <c r="I16" s="160"/>
      <c r="J16" s="210">
        <v>5.9428</v>
      </c>
      <c r="K16" s="216"/>
      <c r="L16" s="255">
        <f t="shared" si="0"/>
        <v>6.2912</v>
      </c>
      <c r="M16" s="179"/>
      <c r="N16" s="694" t="s">
        <v>38</v>
      </c>
      <c r="O16" s="693"/>
      <c r="P16" s="395">
        <v>0.2766</v>
      </c>
      <c r="Q16" s="396">
        <v>90.66800039635764</v>
      </c>
      <c r="R16" s="397">
        <v>327.79465074605076</v>
      </c>
      <c r="S16" s="398">
        <v>0.021</v>
      </c>
      <c r="T16" s="399">
        <v>1.7640003963576398</v>
      </c>
      <c r="U16" s="400">
        <v>84.00001887417332</v>
      </c>
      <c r="V16" s="381">
        <v>0.079</v>
      </c>
      <c r="W16" s="381">
        <v>12.915</v>
      </c>
      <c r="X16" s="400">
        <v>163.48101265822783</v>
      </c>
      <c r="Y16" s="395">
        <v>0.1</v>
      </c>
      <c r="Z16" s="396">
        <v>14.679000396357639</v>
      </c>
      <c r="AA16" s="400">
        <v>146.79000396357637</v>
      </c>
      <c r="AB16" s="383"/>
      <c r="AC16" s="381"/>
      <c r="AD16" s="400"/>
      <c r="AE16" s="381"/>
      <c r="AF16" s="381"/>
      <c r="AG16" s="400"/>
      <c r="AH16" s="395"/>
      <c r="AI16" s="399"/>
      <c r="AJ16" s="400"/>
      <c r="AK16" s="383">
        <v>0.1766</v>
      </c>
      <c r="AL16" s="381">
        <v>75.989</v>
      </c>
      <c r="AM16" s="400">
        <v>430.28878822197055</v>
      </c>
      <c r="AN16" s="383"/>
      <c r="AO16" s="381"/>
      <c r="AP16" s="401"/>
      <c r="AQ16" s="280"/>
      <c r="AR16" s="281"/>
    </row>
    <row r="17" spans="1:44" s="234" customFormat="1" ht="27" customHeight="1">
      <c r="A17" s="269" t="s">
        <v>128</v>
      </c>
      <c r="B17" s="161"/>
      <c r="C17" s="161" t="s">
        <v>29</v>
      </c>
      <c r="D17" s="163">
        <v>55.25941241637492</v>
      </c>
      <c r="E17" s="163"/>
      <c r="F17" s="166">
        <f t="shared" si="3"/>
        <v>55.25941241637492</v>
      </c>
      <c r="G17" s="226"/>
      <c r="H17" s="243"/>
      <c r="I17" s="166"/>
      <c r="J17" s="211">
        <v>7399.292</v>
      </c>
      <c r="K17" s="215"/>
      <c r="L17" s="256">
        <f t="shared" si="0"/>
        <v>7454.551412416376</v>
      </c>
      <c r="M17" s="179"/>
      <c r="N17" s="694"/>
      <c r="O17" s="693"/>
      <c r="P17" s="322">
        <v>0.11780000000000002</v>
      </c>
      <c r="Q17" s="323">
        <v>4.20770048721295</v>
      </c>
      <c r="R17" s="282">
        <v>35.71901941606918</v>
      </c>
      <c r="S17" s="324">
        <v>0.0678</v>
      </c>
      <c r="T17" s="323">
        <v>2.99670048721295</v>
      </c>
      <c r="U17" s="326">
        <v>44.1991222302795</v>
      </c>
      <c r="V17" s="323">
        <v>0.008</v>
      </c>
      <c r="W17" s="323">
        <v>0.252</v>
      </c>
      <c r="X17" s="326">
        <v>31.5</v>
      </c>
      <c r="Y17" s="322">
        <v>0.0758</v>
      </c>
      <c r="Z17" s="323">
        <v>3.2487004872129503</v>
      </c>
      <c r="AA17" s="326">
        <v>42.85884547774341</v>
      </c>
      <c r="AB17" s="329"/>
      <c r="AC17" s="323"/>
      <c r="AD17" s="326"/>
      <c r="AE17" s="323"/>
      <c r="AF17" s="323"/>
      <c r="AG17" s="326"/>
      <c r="AH17" s="329"/>
      <c r="AI17" s="325"/>
      <c r="AJ17" s="326"/>
      <c r="AK17" s="329">
        <v>0.042</v>
      </c>
      <c r="AL17" s="323">
        <v>0.959</v>
      </c>
      <c r="AM17" s="326">
        <v>22.833333333333332</v>
      </c>
      <c r="AN17" s="329"/>
      <c r="AO17" s="323"/>
      <c r="AP17" s="327"/>
      <c r="AQ17" s="280"/>
      <c r="AR17" s="281"/>
    </row>
    <row r="18" spans="1:44" s="234" customFormat="1" ht="27" customHeight="1">
      <c r="A18" s="269" t="s">
        <v>43</v>
      </c>
      <c r="B18" s="155" t="s">
        <v>44</v>
      </c>
      <c r="C18" s="156" t="s">
        <v>24</v>
      </c>
      <c r="D18" s="158">
        <v>30.3354</v>
      </c>
      <c r="E18" s="158">
        <v>46.8904</v>
      </c>
      <c r="F18" s="160">
        <f t="shared" si="3"/>
        <v>77.22579999999999</v>
      </c>
      <c r="G18" s="225"/>
      <c r="H18" s="242"/>
      <c r="I18" s="160"/>
      <c r="J18" s="210">
        <v>35.4592</v>
      </c>
      <c r="K18" s="216"/>
      <c r="L18" s="255">
        <f t="shared" si="0"/>
        <v>112.685</v>
      </c>
      <c r="M18" s="179"/>
      <c r="N18" s="697"/>
      <c r="O18" s="698"/>
      <c r="P18" s="283">
        <v>234.8047538200339</v>
      </c>
      <c r="Q18" s="282">
        <v>2154.8111770762775</v>
      </c>
      <c r="R18" s="282">
        <v>917.703386332558</v>
      </c>
      <c r="S18" s="284">
        <v>30.973451327433633</v>
      </c>
      <c r="T18" s="285">
        <v>58.86475488240167</v>
      </c>
      <c r="U18" s="282">
        <v>190.04906576318254</v>
      </c>
      <c r="V18" s="286">
        <v>987.5</v>
      </c>
      <c r="W18" s="287">
        <v>5124.999999999999</v>
      </c>
      <c r="X18" s="282">
        <v>518.9873417721518</v>
      </c>
      <c r="Y18" s="283">
        <v>131.92612137203164</v>
      </c>
      <c r="Z18" s="282">
        <v>451.8422198086567</v>
      </c>
      <c r="AA18" s="282">
        <v>342.49640261496165</v>
      </c>
      <c r="AB18" s="288"/>
      <c r="AC18" s="285"/>
      <c r="AD18" s="282"/>
      <c r="AE18" s="285"/>
      <c r="AF18" s="289"/>
      <c r="AG18" s="282"/>
      <c r="AH18" s="283"/>
      <c r="AI18" s="286"/>
      <c r="AJ18" s="282"/>
      <c r="AK18" s="290">
        <v>420.4761904761905</v>
      </c>
      <c r="AL18" s="282">
        <v>7923.7747653806055</v>
      </c>
      <c r="AM18" s="282">
        <v>1884.4764447677544</v>
      </c>
      <c r="AN18" s="290"/>
      <c r="AO18" s="287"/>
      <c r="AP18" s="291"/>
      <c r="AQ18" s="280"/>
      <c r="AR18" s="281"/>
    </row>
    <row r="19" spans="1:44" s="234" customFormat="1" ht="27" customHeight="1">
      <c r="A19" s="269"/>
      <c r="B19" s="161"/>
      <c r="C19" s="161" t="s">
        <v>29</v>
      </c>
      <c r="D19" s="163">
        <v>35919.97467094852</v>
      </c>
      <c r="E19" s="163">
        <v>50339.535</v>
      </c>
      <c r="F19" s="166">
        <f t="shared" si="3"/>
        <v>86259.50967094852</v>
      </c>
      <c r="G19" s="226"/>
      <c r="H19" s="243"/>
      <c r="I19" s="166"/>
      <c r="J19" s="211">
        <v>40907.264</v>
      </c>
      <c r="K19" s="215"/>
      <c r="L19" s="256">
        <f t="shared" si="0"/>
        <v>127166.77367094852</v>
      </c>
      <c r="M19" s="179"/>
      <c r="N19" s="694" t="s">
        <v>45</v>
      </c>
      <c r="O19" s="693"/>
      <c r="P19" s="270">
        <v>438.0766</v>
      </c>
      <c r="Q19" s="271">
        <v>328038.3760200916</v>
      </c>
      <c r="R19" s="272">
        <v>748.8151068102966</v>
      </c>
      <c r="S19" s="292">
        <v>145.7202</v>
      </c>
      <c r="T19" s="277">
        <v>104231.75102009159</v>
      </c>
      <c r="U19" s="275">
        <v>715.2869061399283</v>
      </c>
      <c r="V19" s="293">
        <v>218.0963</v>
      </c>
      <c r="W19" s="293">
        <v>155700.218</v>
      </c>
      <c r="X19" s="275">
        <v>713.9058205022276</v>
      </c>
      <c r="Y19" s="270">
        <v>363.8165</v>
      </c>
      <c r="Z19" s="271">
        <v>259931.96902009158</v>
      </c>
      <c r="AA19" s="275">
        <v>714.4589896832375</v>
      </c>
      <c r="AB19" s="294"/>
      <c r="AC19" s="293"/>
      <c r="AD19" s="275"/>
      <c r="AE19" s="293"/>
      <c r="AF19" s="293"/>
      <c r="AG19" s="275"/>
      <c r="AH19" s="270"/>
      <c r="AI19" s="277"/>
      <c r="AJ19" s="275"/>
      <c r="AK19" s="294">
        <v>74.2601</v>
      </c>
      <c r="AL19" s="293">
        <v>68106.407</v>
      </c>
      <c r="AM19" s="275">
        <v>917.1332519078214</v>
      </c>
      <c r="AN19" s="294"/>
      <c r="AO19" s="293"/>
      <c r="AP19" s="279"/>
      <c r="AQ19" s="280"/>
      <c r="AR19" s="281"/>
    </row>
    <row r="20" spans="1:44" s="234" customFormat="1" ht="27" customHeight="1">
      <c r="A20" s="269" t="s">
        <v>46</v>
      </c>
      <c r="B20" s="155" t="s">
        <v>47</v>
      </c>
      <c r="C20" s="156" t="s">
        <v>24</v>
      </c>
      <c r="D20" s="158">
        <v>10.7738</v>
      </c>
      <c r="E20" s="158">
        <v>18.5206</v>
      </c>
      <c r="F20" s="160">
        <f t="shared" si="3"/>
        <v>29.294400000000003</v>
      </c>
      <c r="G20" s="225"/>
      <c r="H20" s="242"/>
      <c r="I20" s="160"/>
      <c r="J20" s="210">
        <v>8.1131</v>
      </c>
      <c r="K20" s="216"/>
      <c r="L20" s="255">
        <f t="shared" si="0"/>
        <v>37.4075</v>
      </c>
      <c r="M20" s="179"/>
      <c r="N20" s="694"/>
      <c r="O20" s="693"/>
      <c r="P20" s="385">
        <v>604.0034</v>
      </c>
      <c r="Q20" s="386">
        <v>394157.005715035</v>
      </c>
      <c r="R20" s="387">
        <v>652.5741506008658</v>
      </c>
      <c r="S20" s="388">
        <v>251.50050000000002</v>
      </c>
      <c r="T20" s="391">
        <v>148939.405715035</v>
      </c>
      <c r="U20" s="390">
        <v>592.2032191388686</v>
      </c>
      <c r="V20" s="391">
        <v>244.39499999999998</v>
      </c>
      <c r="W20" s="391">
        <v>147282.731</v>
      </c>
      <c r="X20" s="390">
        <v>602.6421612553448</v>
      </c>
      <c r="Y20" s="385">
        <v>495.89549999999997</v>
      </c>
      <c r="Z20" s="386">
        <v>296222.136715035</v>
      </c>
      <c r="AA20" s="390">
        <v>597.3479023605478</v>
      </c>
      <c r="AB20" s="393">
        <v>0.30100000000000005</v>
      </c>
      <c r="AC20" s="391">
        <v>663.957</v>
      </c>
      <c r="AD20" s="390">
        <v>2205.8372093023254</v>
      </c>
      <c r="AE20" s="391"/>
      <c r="AF20" s="391"/>
      <c r="AG20" s="390"/>
      <c r="AH20" s="385">
        <v>0.30100000000000005</v>
      </c>
      <c r="AI20" s="391">
        <v>663.957</v>
      </c>
      <c r="AJ20" s="390">
        <v>2205.8372093023254</v>
      </c>
      <c r="AK20" s="393">
        <v>107.68390000000001</v>
      </c>
      <c r="AL20" s="391">
        <v>96420.283</v>
      </c>
      <c r="AM20" s="390">
        <v>895.4011045290893</v>
      </c>
      <c r="AN20" s="393">
        <v>0.123</v>
      </c>
      <c r="AO20" s="391">
        <v>850.629</v>
      </c>
      <c r="AP20" s="394">
        <v>6915.682926829269</v>
      </c>
      <c r="AQ20" s="280"/>
      <c r="AR20" s="281"/>
    </row>
    <row r="21" spans="1:44" s="234" customFormat="1" ht="27" customHeight="1">
      <c r="A21" s="269"/>
      <c r="B21" s="161" t="s">
        <v>48</v>
      </c>
      <c r="C21" s="161" t="s">
        <v>29</v>
      </c>
      <c r="D21" s="163">
        <v>8909.735001950534</v>
      </c>
      <c r="E21" s="163">
        <v>13963.66</v>
      </c>
      <c r="F21" s="166">
        <f t="shared" si="3"/>
        <v>22873.395001950536</v>
      </c>
      <c r="G21" s="226"/>
      <c r="H21" s="243"/>
      <c r="I21" s="166"/>
      <c r="J21" s="211">
        <v>7004.415</v>
      </c>
      <c r="K21" s="215"/>
      <c r="L21" s="256">
        <f t="shared" si="0"/>
        <v>29877.810001950536</v>
      </c>
      <c r="M21" s="179"/>
      <c r="N21" s="694"/>
      <c r="O21" s="698"/>
      <c r="P21" s="283">
        <v>72.52883013572439</v>
      </c>
      <c r="Q21" s="282">
        <v>83.2253064803457</v>
      </c>
      <c r="R21" s="282">
        <v>114.74789587065557</v>
      </c>
      <c r="S21" s="284">
        <v>57.94032218623819</v>
      </c>
      <c r="T21" s="285">
        <v>69.9826553756483</v>
      </c>
      <c r="U21" s="282">
        <v>120.78402869542613</v>
      </c>
      <c r="V21" s="286">
        <v>89.23926430573458</v>
      </c>
      <c r="W21" s="287">
        <v>105.71518937953424</v>
      </c>
      <c r="X21" s="282">
        <v>118.46264108291278</v>
      </c>
      <c r="Y21" s="283">
        <v>73.36555786450977</v>
      </c>
      <c r="Z21" s="282">
        <v>87.74900211801034</v>
      </c>
      <c r="AA21" s="282">
        <v>119.60517260710219</v>
      </c>
      <c r="AB21" s="288"/>
      <c r="AC21" s="285"/>
      <c r="AD21" s="282"/>
      <c r="AE21" s="285"/>
      <c r="AF21" s="289"/>
      <c r="AG21" s="282"/>
      <c r="AH21" s="283"/>
      <c r="AI21" s="286"/>
      <c r="AJ21" s="282"/>
      <c r="AK21" s="290">
        <v>68.96119104155774</v>
      </c>
      <c r="AL21" s="282">
        <v>70.6349378792012</v>
      </c>
      <c r="AM21" s="282">
        <v>102.42708516538647</v>
      </c>
      <c r="AN21" s="290"/>
      <c r="AO21" s="287"/>
      <c r="AP21" s="291"/>
      <c r="AQ21" s="280"/>
      <c r="AR21" s="281"/>
    </row>
    <row r="22" spans="1:44" s="234" customFormat="1" ht="27" customHeight="1">
      <c r="A22" s="269" t="s">
        <v>35</v>
      </c>
      <c r="B22" s="155" t="s">
        <v>49</v>
      </c>
      <c r="C22" s="156" t="s">
        <v>24</v>
      </c>
      <c r="D22" s="158">
        <v>100.6892</v>
      </c>
      <c r="E22" s="158">
        <v>146.1168</v>
      </c>
      <c r="F22" s="160">
        <f t="shared" si="3"/>
        <v>246.806</v>
      </c>
      <c r="G22" s="225"/>
      <c r="H22" s="242"/>
      <c r="I22" s="160"/>
      <c r="J22" s="210">
        <v>24.547</v>
      </c>
      <c r="K22" s="216"/>
      <c r="L22" s="255">
        <f t="shared" si="0"/>
        <v>271.353</v>
      </c>
      <c r="M22" s="179"/>
      <c r="N22" s="694"/>
      <c r="O22" s="332"/>
      <c r="P22" s="395">
        <v>10.3399</v>
      </c>
      <c r="Q22" s="396">
        <v>36014.83864756051</v>
      </c>
      <c r="R22" s="397">
        <v>3483.0935161423713</v>
      </c>
      <c r="S22" s="398">
        <v>3.5734</v>
      </c>
      <c r="T22" s="399">
        <v>11783.039647560508</v>
      </c>
      <c r="U22" s="400">
        <v>3297.4309194494062</v>
      </c>
      <c r="V22" s="381">
        <v>6.5685</v>
      </c>
      <c r="W22" s="381">
        <v>23424.284</v>
      </c>
      <c r="X22" s="400">
        <v>3566.1542209027934</v>
      </c>
      <c r="Y22" s="395">
        <v>10.1419</v>
      </c>
      <c r="Z22" s="396">
        <v>35207.32364756051</v>
      </c>
      <c r="AA22" s="400">
        <v>3471.4721745984984</v>
      </c>
      <c r="AB22" s="383"/>
      <c r="AC22" s="381"/>
      <c r="AD22" s="400"/>
      <c r="AE22" s="381"/>
      <c r="AF22" s="381"/>
      <c r="AG22" s="400"/>
      <c r="AH22" s="395"/>
      <c r="AI22" s="399"/>
      <c r="AJ22" s="400"/>
      <c r="AK22" s="383">
        <v>0.198</v>
      </c>
      <c r="AL22" s="381">
        <v>807.515</v>
      </c>
      <c r="AM22" s="400">
        <v>4078.3585858585857</v>
      </c>
      <c r="AN22" s="383"/>
      <c r="AO22" s="381"/>
      <c r="AP22" s="401"/>
      <c r="AQ22" s="280"/>
      <c r="AR22" s="281"/>
    </row>
    <row r="23" spans="1:44" s="234" customFormat="1" ht="27" customHeight="1">
      <c r="A23" s="179"/>
      <c r="B23" s="161"/>
      <c r="C23" s="161" t="s">
        <v>29</v>
      </c>
      <c r="D23" s="163">
        <v>47563.742287215646</v>
      </c>
      <c r="E23" s="163">
        <v>67972.739</v>
      </c>
      <c r="F23" s="166">
        <f t="shared" si="3"/>
        <v>115536.48128721565</v>
      </c>
      <c r="G23" s="226"/>
      <c r="H23" s="243"/>
      <c r="I23" s="166"/>
      <c r="J23" s="211">
        <v>11987.921</v>
      </c>
      <c r="K23" s="215"/>
      <c r="L23" s="256">
        <f t="shared" si="0"/>
        <v>127524.40228721565</v>
      </c>
      <c r="M23" s="179"/>
      <c r="N23" s="699"/>
      <c r="O23" s="332" t="s">
        <v>40</v>
      </c>
      <c r="P23" s="322">
        <v>6.3944</v>
      </c>
      <c r="Q23" s="323">
        <v>24622.82190810075</v>
      </c>
      <c r="R23" s="282">
        <v>3850.685272754402</v>
      </c>
      <c r="S23" s="331">
        <v>1.4568</v>
      </c>
      <c r="T23" s="325">
        <v>5585.45490810075</v>
      </c>
      <c r="U23" s="326">
        <v>3834.0574602558686</v>
      </c>
      <c r="V23" s="325">
        <v>4.7916</v>
      </c>
      <c r="W23" s="325">
        <v>18090.138</v>
      </c>
      <c r="X23" s="326">
        <v>3775.3856749311294</v>
      </c>
      <c r="Y23" s="322">
        <v>6.2484</v>
      </c>
      <c r="Z23" s="323">
        <v>23675.59290810075</v>
      </c>
      <c r="AA23" s="326">
        <v>3789.0648659017907</v>
      </c>
      <c r="AB23" s="329">
        <v>0.023</v>
      </c>
      <c r="AC23" s="325">
        <v>96.6</v>
      </c>
      <c r="AD23" s="282">
        <v>4200</v>
      </c>
      <c r="AE23" s="325"/>
      <c r="AF23" s="325"/>
      <c r="AG23" s="326"/>
      <c r="AH23" s="322">
        <v>0.023</v>
      </c>
      <c r="AI23" s="325">
        <v>96.6</v>
      </c>
      <c r="AJ23" s="326">
        <v>4200</v>
      </c>
      <c r="AK23" s="329"/>
      <c r="AL23" s="325"/>
      <c r="AM23" s="326"/>
      <c r="AN23" s="329">
        <v>0.123</v>
      </c>
      <c r="AO23" s="325">
        <v>850.629</v>
      </c>
      <c r="AP23" s="327">
        <v>6915.682926829269</v>
      </c>
      <c r="AQ23" s="280"/>
      <c r="AR23" s="281"/>
    </row>
    <row r="24" spans="1:44" s="234" customFormat="1" ht="27" customHeight="1">
      <c r="A24" s="179"/>
      <c r="B24" s="155" t="s">
        <v>36</v>
      </c>
      <c r="C24" s="156" t="s">
        <v>24</v>
      </c>
      <c r="D24" s="167">
        <f aca="true" t="shared" si="4" ref="D24:F25">D14+D16+D18+D20+D22</f>
        <v>145.7202</v>
      </c>
      <c r="E24" s="167">
        <f t="shared" si="4"/>
        <v>218.0963</v>
      </c>
      <c r="F24" s="160">
        <f t="shared" si="4"/>
        <v>363.8165</v>
      </c>
      <c r="G24" s="168"/>
      <c r="H24" s="157"/>
      <c r="I24" s="160"/>
      <c r="J24" s="160">
        <f>J14+J16+J18+J20+J22</f>
        <v>74.2601</v>
      </c>
      <c r="K24" s="160"/>
      <c r="L24" s="255">
        <f t="shared" si="0"/>
        <v>438.0766</v>
      </c>
      <c r="M24" s="179"/>
      <c r="N24" s="694"/>
      <c r="O24" s="333"/>
      <c r="P24" s="283">
        <v>161.70242712373326</v>
      </c>
      <c r="Q24" s="282">
        <v>146.26608916710663</v>
      </c>
      <c r="R24" s="282">
        <v>90.45386131105201</v>
      </c>
      <c r="S24" s="284">
        <v>245.2910488742449</v>
      </c>
      <c r="T24" s="285">
        <v>210.9593549931129</v>
      </c>
      <c r="U24" s="282">
        <v>86.00369070184331</v>
      </c>
      <c r="V24" s="286">
        <v>137.08364638116706</v>
      </c>
      <c r="W24" s="287">
        <v>129.48648595162734</v>
      </c>
      <c r="X24" s="282">
        <v>94.45801112671349</v>
      </c>
      <c r="Y24" s="283">
        <v>162.31195185967607</v>
      </c>
      <c r="Z24" s="282">
        <v>148.70725216564315</v>
      </c>
      <c r="AA24" s="282">
        <v>91.61817750439315</v>
      </c>
      <c r="AB24" s="288"/>
      <c r="AC24" s="285"/>
      <c r="AD24" s="282"/>
      <c r="AE24" s="285"/>
      <c r="AF24" s="289"/>
      <c r="AG24" s="282"/>
      <c r="AH24" s="283"/>
      <c r="AI24" s="286"/>
      <c r="AJ24" s="282"/>
      <c r="AK24" s="290"/>
      <c r="AL24" s="282"/>
      <c r="AM24" s="282"/>
      <c r="AN24" s="290"/>
      <c r="AO24" s="287"/>
      <c r="AP24" s="291"/>
      <c r="AQ24" s="280"/>
      <c r="AR24" s="281"/>
    </row>
    <row r="25" spans="1:44" s="234" customFormat="1" ht="27" customHeight="1">
      <c r="A25" s="183"/>
      <c r="B25" s="161"/>
      <c r="C25" s="161" t="s">
        <v>29</v>
      </c>
      <c r="D25" s="169">
        <f t="shared" si="4"/>
        <v>104231.75102009159</v>
      </c>
      <c r="E25" s="169">
        <f t="shared" si="4"/>
        <v>155700.218</v>
      </c>
      <c r="F25" s="166">
        <f t="shared" si="4"/>
        <v>259931.96902009158</v>
      </c>
      <c r="G25" s="170"/>
      <c r="H25" s="162"/>
      <c r="I25" s="166"/>
      <c r="J25" s="170">
        <f>J15+J17+J19+J21+J23</f>
        <v>68106.407</v>
      </c>
      <c r="K25" s="170"/>
      <c r="L25" s="256">
        <f t="shared" si="0"/>
        <v>328038.3760200916</v>
      </c>
      <c r="M25" s="179"/>
      <c r="N25" s="694"/>
      <c r="O25" s="334"/>
      <c r="P25" s="270">
        <v>112.685</v>
      </c>
      <c r="Q25" s="271">
        <v>127166.77367094852</v>
      </c>
      <c r="R25" s="272">
        <v>1128.5155404086481</v>
      </c>
      <c r="S25" s="292">
        <v>30.3354</v>
      </c>
      <c r="T25" s="277">
        <v>35919.97467094852</v>
      </c>
      <c r="U25" s="275">
        <v>1184.0943145944514</v>
      </c>
      <c r="V25" s="293">
        <v>46.8904</v>
      </c>
      <c r="W25" s="293">
        <v>50339.535</v>
      </c>
      <c r="X25" s="275">
        <v>1073.557380615222</v>
      </c>
      <c r="Y25" s="270">
        <v>77.22579999999999</v>
      </c>
      <c r="Z25" s="271">
        <v>86259.50967094852</v>
      </c>
      <c r="AA25" s="275">
        <v>1116.977871008763</v>
      </c>
      <c r="AB25" s="294"/>
      <c r="AC25" s="293"/>
      <c r="AD25" s="272"/>
      <c r="AE25" s="293"/>
      <c r="AF25" s="293"/>
      <c r="AG25" s="275"/>
      <c r="AH25" s="270"/>
      <c r="AI25" s="277"/>
      <c r="AJ25" s="275"/>
      <c r="AK25" s="294">
        <v>35.4592</v>
      </c>
      <c r="AL25" s="293">
        <v>40907.264</v>
      </c>
      <c r="AM25" s="275">
        <v>1153.643172998827</v>
      </c>
      <c r="AN25" s="294"/>
      <c r="AO25" s="293"/>
      <c r="AP25" s="279"/>
      <c r="AQ25" s="280"/>
      <c r="AR25" s="281"/>
    </row>
    <row r="26" spans="1:44" s="234" customFormat="1" ht="27" customHeight="1">
      <c r="A26" s="179" t="s">
        <v>128</v>
      </c>
      <c r="B26" s="155" t="s">
        <v>50</v>
      </c>
      <c r="C26" s="156" t="s">
        <v>24</v>
      </c>
      <c r="D26" s="158">
        <v>1.143</v>
      </c>
      <c r="E26" s="158">
        <v>3.53</v>
      </c>
      <c r="F26" s="160">
        <f>D26+E26</f>
        <v>4.673</v>
      </c>
      <c r="G26" s="225"/>
      <c r="H26" s="242"/>
      <c r="I26" s="160"/>
      <c r="J26" s="210">
        <v>172.5292</v>
      </c>
      <c r="K26" s="210"/>
      <c r="L26" s="255">
        <f t="shared" si="0"/>
        <v>177.2022</v>
      </c>
      <c r="M26" s="179"/>
      <c r="N26" s="699"/>
      <c r="O26" s="334" t="s">
        <v>51</v>
      </c>
      <c r="P26" s="385">
        <v>143.9917</v>
      </c>
      <c r="Q26" s="386">
        <v>181435.45949073904</v>
      </c>
      <c r="R26" s="387">
        <v>1260.0410960544186</v>
      </c>
      <c r="S26" s="402">
        <v>47.3416</v>
      </c>
      <c r="T26" s="403">
        <v>60834.96449073905</v>
      </c>
      <c r="U26" s="390">
        <v>1285.0213024219513</v>
      </c>
      <c r="V26" s="403">
        <v>36.2868</v>
      </c>
      <c r="W26" s="403">
        <v>48171.907</v>
      </c>
      <c r="X26" s="390">
        <v>1327.5325187120386</v>
      </c>
      <c r="Y26" s="385">
        <v>83.6284</v>
      </c>
      <c r="Z26" s="386">
        <v>109006.87149073905</v>
      </c>
      <c r="AA26" s="390">
        <v>1303.4671414344775</v>
      </c>
      <c r="AB26" s="404"/>
      <c r="AC26" s="403"/>
      <c r="AD26" s="387"/>
      <c r="AE26" s="403"/>
      <c r="AF26" s="403"/>
      <c r="AG26" s="390"/>
      <c r="AH26" s="385"/>
      <c r="AI26" s="391"/>
      <c r="AJ26" s="390"/>
      <c r="AK26" s="404">
        <v>60.3633</v>
      </c>
      <c r="AL26" s="403">
        <v>72428.588</v>
      </c>
      <c r="AM26" s="390">
        <v>1199.877872813448</v>
      </c>
      <c r="AN26" s="404"/>
      <c r="AO26" s="403"/>
      <c r="AP26" s="394"/>
      <c r="AQ26" s="280"/>
      <c r="AR26" s="281"/>
    </row>
    <row r="27" spans="1:44" s="234" customFormat="1" ht="27" customHeight="1">
      <c r="A27" s="269" t="s">
        <v>52</v>
      </c>
      <c r="B27" s="161"/>
      <c r="C27" s="161" t="s">
        <v>29</v>
      </c>
      <c r="D27" s="163">
        <v>746.8651678149936</v>
      </c>
      <c r="E27" s="163">
        <v>2284.025</v>
      </c>
      <c r="F27" s="166">
        <f>D27+E27</f>
        <v>3030.8901678149937</v>
      </c>
      <c r="G27" s="226"/>
      <c r="H27" s="243"/>
      <c r="I27" s="166"/>
      <c r="J27" s="211">
        <v>176481.868</v>
      </c>
      <c r="K27" s="211"/>
      <c r="L27" s="256">
        <f t="shared" si="0"/>
        <v>179512.758167815</v>
      </c>
      <c r="M27" s="179"/>
      <c r="N27" s="694"/>
      <c r="O27" s="333"/>
      <c r="P27" s="283">
        <v>78.25798292540472</v>
      </c>
      <c r="Q27" s="282">
        <v>70.08926150813394</v>
      </c>
      <c r="R27" s="282">
        <v>89.56180428895391</v>
      </c>
      <c r="S27" s="284">
        <v>64.07768220761444</v>
      </c>
      <c r="T27" s="285">
        <v>59.04495050114913</v>
      </c>
      <c r="U27" s="282">
        <v>92.14588990569439</v>
      </c>
      <c r="V27" s="286">
        <v>129.22164533659623</v>
      </c>
      <c r="W27" s="287">
        <v>104.4997761869797</v>
      </c>
      <c r="X27" s="282">
        <v>80.86863150115364</v>
      </c>
      <c r="Y27" s="283">
        <v>92.34398840585256</v>
      </c>
      <c r="Z27" s="282">
        <v>79.13217624842753</v>
      </c>
      <c r="AA27" s="282">
        <v>85.69282918628225</v>
      </c>
      <c r="AB27" s="288"/>
      <c r="AC27" s="285"/>
      <c r="AD27" s="282"/>
      <c r="AE27" s="285"/>
      <c r="AF27" s="289"/>
      <c r="AG27" s="282"/>
      <c r="AH27" s="283"/>
      <c r="AI27" s="286"/>
      <c r="AJ27" s="282"/>
      <c r="AK27" s="290">
        <v>58.74297793526861</v>
      </c>
      <c r="AL27" s="282">
        <v>56.47944427689243</v>
      </c>
      <c r="AM27" s="282">
        <v>96.14671618985598</v>
      </c>
      <c r="AN27" s="290"/>
      <c r="AO27" s="287"/>
      <c r="AP27" s="291"/>
      <c r="AQ27" s="280"/>
      <c r="AR27" s="281"/>
    </row>
    <row r="28" spans="1:44" s="234" customFormat="1" ht="27" customHeight="1">
      <c r="A28" s="269" t="s">
        <v>53</v>
      </c>
      <c r="B28" s="155" t="s">
        <v>31</v>
      </c>
      <c r="C28" s="156" t="s">
        <v>24</v>
      </c>
      <c r="D28" s="158">
        <v>4.49</v>
      </c>
      <c r="E28" s="158">
        <v>8.824</v>
      </c>
      <c r="F28" s="160">
        <f>D28+E28</f>
        <v>13.314</v>
      </c>
      <c r="G28" s="225"/>
      <c r="H28" s="242"/>
      <c r="I28" s="160"/>
      <c r="J28" s="210">
        <v>5.5426</v>
      </c>
      <c r="K28" s="210"/>
      <c r="L28" s="255">
        <f t="shared" si="0"/>
        <v>18.8566</v>
      </c>
      <c r="M28" s="179"/>
      <c r="N28" s="699"/>
      <c r="O28" s="334"/>
      <c r="P28" s="395">
        <v>37.4075</v>
      </c>
      <c r="Q28" s="396">
        <v>29877.810001950536</v>
      </c>
      <c r="R28" s="397">
        <v>798.7117557161141</v>
      </c>
      <c r="S28" s="398">
        <v>10.7738</v>
      </c>
      <c r="T28" s="399">
        <v>8909.735001950534</v>
      </c>
      <c r="U28" s="400">
        <v>826.9816593913507</v>
      </c>
      <c r="V28" s="381">
        <v>18.5206</v>
      </c>
      <c r="W28" s="381">
        <v>13963.66</v>
      </c>
      <c r="X28" s="400">
        <v>753.9528956945238</v>
      </c>
      <c r="Y28" s="395">
        <v>29.294400000000003</v>
      </c>
      <c r="Z28" s="396">
        <v>22873.395001950536</v>
      </c>
      <c r="AA28" s="400">
        <v>780.8111789949797</v>
      </c>
      <c r="AB28" s="383"/>
      <c r="AC28" s="381"/>
      <c r="AD28" s="397"/>
      <c r="AE28" s="381"/>
      <c r="AF28" s="381"/>
      <c r="AG28" s="400"/>
      <c r="AH28" s="395"/>
      <c r="AI28" s="399"/>
      <c r="AJ28" s="400"/>
      <c r="AK28" s="383">
        <v>8.1131</v>
      </c>
      <c r="AL28" s="381">
        <v>7004.415</v>
      </c>
      <c r="AM28" s="400">
        <v>863.3463164511717</v>
      </c>
      <c r="AN28" s="383"/>
      <c r="AO28" s="381"/>
      <c r="AP28" s="401"/>
      <c r="AQ28" s="280"/>
      <c r="AR28" s="281"/>
    </row>
    <row r="29" spans="1:44" s="234" customFormat="1" ht="27" customHeight="1">
      <c r="A29" s="269" t="s">
        <v>54</v>
      </c>
      <c r="B29" s="161" t="s">
        <v>55</v>
      </c>
      <c r="C29" s="161" t="s">
        <v>29</v>
      </c>
      <c r="D29" s="163">
        <v>1393.7493131650026</v>
      </c>
      <c r="E29" s="163">
        <v>3500.82</v>
      </c>
      <c r="F29" s="166">
        <f>D29+E29</f>
        <v>4894.569313165002</v>
      </c>
      <c r="G29" s="226"/>
      <c r="H29" s="243"/>
      <c r="I29" s="166"/>
      <c r="J29" s="211">
        <v>3354.685</v>
      </c>
      <c r="K29" s="211"/>
      <c r="L29" s="256">
        <f t="shared" si="0"/>
        <v>8249.254313165002</v>
      </c>
      <c r="M29" s="179"/>
      <c r="N29" s="699"/>
      <c r="O29" s="334" t="s">
        <v>56</v>
      </c>
      <c r="P29" s="322">
        <v>5.8666</v>
      </c>
      <c r="Q29" s="323">
        <v>5746.165738879451</v>
      </c>
      <c r="R29" s="282">
        <v>979.4711994817187</v>
      </c>
      <c r="S29" s="337">
        <v>1.196</v>
      </c>
      <c r="T29" s="335">
        <v>1469.275738879451</v>
      </c>
      <c r="U29" s="282">
        <v>1228.4914204677684</v>
      </c>
      <c r="V29" s="335">
        <v>1.3204</v>
      </c>
      <c r="W29" s="335">
        <v>550.116</v>
      </c>
      <c r="X29" s="326">
        <v>416.6282944562254</v>
      </c>
      <c r="Y29" s="322">
        <v>2.5164</v>
      </c>
      <c r="Z29" s="323">
        <v>2019.391738879451</v>
      </c>
      <c r="AA29" s="326">
        <v>802.4923457635714</v>
      </c>
      <c r="AB29" s="336"/>
      <c r="AC29" s="335"/>
      <c r="AD29" s="282"/>
      <c r="AE29" s="335"/>
      <c r="AF29" s="335"/>
      <c r="AG29" s="326"/>
      <c r="AH29" s="322"/>
      <c r="AI29" s="325"/>
      <c r="AJ29" s="326"/>
      <c r="AK29" s="336">
        <v>3.3502</v>
      </c>
      <c r="AL29" s="335">
        <v>3726.774</v>
      </c>
      <c r="AM29" s="326">
        <v>1112.4034386006806</v>
      </c>
      <c r="AN29" s="336"/>
      <c r="AO29" s="335"/>
      <c r="AP29" s="327"/>
      <c r="AQ29" s="280"/>
      <c r="AR29" s="281"/>
    </row>
    <row r="30" spans="1:44" s="234" customFormat="1" ht="27" customHeight="1">
      <c r="A30" s="269" t="s">
        <v>35</v>
      </c>
      <c r="B30" s="155" t="s">
        <v>36</v>
      </c>
      <c r="C30" s="156" t="s">
        <v>24</v>
      </c>
      <c r="D30" s="167">
        <f aca="true" t="shared" si="5" ref="D30:F31">D26+D28</f>
        <v>5.633</v>
      </c>
      <c r="E30" s="167">
        <f>E26+E28</f>
        <v>12.354</v>
      </c>
      <c r="F30" s="171">
        <f t="shared" si="5"/>
        <v>17.987000000000002</v>
      </c>
      <c r="G30" s="172"/>
      <c r="H30" s="167"/>
      <c r="I30" s="171"/>
      <c r="J30" s="171">
        <f>J26+J28</f>
        <v>178.0718</v>
      </c>
      <c r="K30" s="173"/>
      <c r="L30" s="255">
        <f t="shared" si="0"/>
        <v>196.0588</v>
      </c>
      <c r="M30" s="179"/>
      <c r="N30" s="694"/>
      <c r="O30" s="333"/>
      <c r="P30" s="283">
        <v>637.6350867623495</v>
      </c>
      <c r="Q30" s="282">
        <v>519.9608114293089</v>
      </c>
      <c r="R30" s="282">
        <v>81.5452007306338</v>
      </c>
      <c r="S30" s="284">
        <v>900.8193979933111</v>
      </c>
      <c r="T30" s="285">
        <v>606.4031935044119</v>
      </c>
      <c r="U30" s="282">
        <v>67.31684451458878</v>
      </c>
      <c r="V30" s="286">
        <v>1402.6507119054831</v>
      </c>
      <c r="W30" s="287">
        <v>2538.3119196678517</v>
      </c>
      <c r="X30" s="282">
        <v>180.96536066485055</v>
      </c>
      <c r="Y30" s="283">
        <v>1164.13924654268</v>
      </c>
      <c r="Z30" s="282">
        <v>1132.6873613260818</v>
      </c>
      <c r="AA30" s="282">
        <v>97.29827120681605</v>
      </c>
      <c r="AB30" s="288"/>
      <c r="AC30" s="285"/>
      <c r="AD30" s="282"/>
      <c r="AE30" s="285"/>
      <c r="AF30" s="289"/>
      <c r="AG30" s="282"/>
      <c r="AH30" s="283"/>
      <c r="AI30" s="286"/>
      <c r="AJ30" s="282"/>
      <c r="AK30" s="290">
        <v>242.1676317831771</v>
      </c>
      <c r="AL30" s="282">
        <v>187.94847769142964</v>
      </c>
      <c r="AM30" s="282">
        <v>77.6108996514067</v>
      </c>
      <c r="AN30" s="290"/>
      <c r="AO30" s="287"/>
      <c r="AP30" s="291"/>
      <c r="AQ30" s="280"/>
      <c r="AR30" s="281"/>
    </row>
    <row r="31" spans="1:44" s="234" customFormat="1" ht="27" customHeight="1">
      <c r="A31" s="183"/>
      <c r="B31" s="161"/>
      <c r="C31" s="161" t="s">
        <v>29</v>
      </c>
      <c r="D31" s="169">
        <f t="shared" si="5"/>
        <v>2140.614480979996</v>
      </c>
      <c r="E31" s="169">
        <f>E27+E29</f>
        <v>5784.845</v>
      </c>
      <c r="F31" s="164">
        <f t="shared" si="5"/>
        <v>7925.459480979996</v>
      </c>
      <c r="G31" s="174"/>
      <c r="H31" s="169"/>
      <c r="I31" s="164"/>
      <c r="J31" s="166">
        <f>J27+J29</f>
        <v>179836.55299999999</v>
      </c>
      <c r="K31" s="166"/>
      <c r="L31" s="256">
        <f t="shared" si="0"/>
        <v>187762.01248098</v>
      </c>
      <c r="M31" s="179"/>
      <c r="N31" s="694"/>
      <c r="O31" s="334"/>
      <c r="P31" s="270">
        <v>271.353</v>
      </c>
      <c r="Q31" s="271">
        <v>127524.40228721565</v>
      </c>
      <c r="R31" s="272">
        <v>469.95759135596677</v>
      </c>
      <c r="S31" s="292">
        <v>100.6892</v>
      </c>
      <c r="T31" s="277">
        <v>47563.742287215646</v>
      </c>
      <c r="U31" s="275">
        <v>472.3817677289684</v>
      </c>
      <c r="V31" s="293">
        <v>146.1168</v>
      </c>
      <c r="W31" s="293">
        <v>67972.739</v>
      </c>
      <c r="X31" s="275">
        <v>465.19454983958036</v>
      </c>
      <c r="Y31" s="270">
        <v>246.806</v>
      </c>
      <c r="Z31" s="271">
        <v>115536.48128721565</v>
      </c>
      <c r="AA31" s="275">
        <v>468.1267120216512</v>
      </c>
      <c r="AB31" s="294"/>
      <c r="AC31" s="293"/>
      <c r="AD31" s="272"/>
      <c r="AE31" s="293"/>
      <c r="AF31" s="293"/>
      <c r="AG31" s="275"/>
      <c r="AH31" s="270"/>
      <c r="AI31" s="277"/>
      <c r="AJ31" s="275"/>
      <c r="AK31" s="294">
        <v>24.547</v>
      </c>
      <c r="AL31" s="293">
        <v>11987.921</v>
      </c>
      <c r="AM31" s="275">
        <v>488.36603250906427</v>
      </c>
      <c r="AN31" s="294"/>
      <c r="AO31" s="293"/>
      <c r="AP31" s="279"/>
      <c r="AQ31" s="280"/>
      <c r="AR31" s="281"/>
    </row>
    <row r="32" spans="1:44" s="234" customFormat="1" ht="27" customHeight="1">
      <c r="A32" s="179" t="s">
        <v>128</v>
      </c>
      <c r="B32" s="155" t="s">
        <v>57</v>
      </c>
      <c r="C32" s="156" t="s">
        <v>24</v>
      </c>
      <c r="D32" s="158">
        <v>9.8122</v>
      </c>
      <c r="E32" s="158">
        <v>15.9713</v>
      </c>
      <c r="F32" s="160">
        <f>D32+E32</f>
        <v>25.7835</v>
      </c>
      <c r="G32" s="225">
        <v>682.9895</v>
      </c>
      <c r="H32" s="242"/>
      <c r="I32" s="160">
        <f aca="true" t="shared" si="6" ref="I32:I37">G32+H32</f>
        <v>682.9895</v>
      </c>
      <c r="J32" s="210">
        <v>215.0191</v>
      </c>
      <c r="K32" s="210">
        <v>392.7666</v>
      </c>
      <c r="L32" s="255">
        <f t="shared" si="0"/>
        <v>1316.5587</v>
      </c>
      <c r="M32" s="179"/>
      <c r="N32" s="694"/>
      <c r="O32" s="332" t="s">
        <v>49</v>
      </c>
      <c r="P32" s="385">
        <v>442.7735</v>
      </c>
      <c r="Q32" s="386">
        <v>175974.93436513987</v>
      </c>
      <c r="R32" s="387">
        <v>397.43781948364085</v>
      </c>
      <c r="S32" s="405">
        <v>201.2161</v>
      </c>
      <c r="T32" s="403">
        <v>80974.82036513988</v>
      </c>
      <c r="U32" s="390">
        <v>402.4271435791663</v>
      </c>
      <c r="V32" s="403">
        <v>201.9962</v>
      </c>
      <c r="W32" s="403">
        <v>80470.57</v>
      </c>
      <c r="X32" s="390">
        <v>398.37665263009904</v>
      </c>
      <c r="Y32" s="385">
        <v>403.2123</v>
      </c>
      <c r="Z32" s="386">
        <v>161445.39036513987</v>
      </c>
      <c r="AA32" s="390">
        <v>400.39797983627943</v>
      </c>
      <c r="AB32" s="404"/>
      <c r="AC32" s="403"/>
      <c r="AD32" s="387"/>
      <c r="AE32" s="403"/>
      <c r="AF32" s="403"/>
      <c r="AG32" s="390"/>
      <c r="AH32" s="385"/>
      <c r="AI32" s="391"/>
      <c r="AJ32" s="390"/>
      <c r="AK32" s="404">
        <v>39.5612</v>
      </c>
      <c r="AL32" s="403">
        <v>14529.544</v>
      </c>
      <c r="AM32" s="390">
        <v>367.2675247464688</v>
      </c>
      <c r="AN32" s="404"/>
      <c r="AO32" s="403"/>
      <c r="AP32" s="394"/>
      <c r="AQ32" s="280"/>
      <c r="AR32" s="281"/>
    </row>
    <row r="33" spans="1:44" s="234" customFormat="1" ht="27" customHeight="1">
      <c r="A33" s="269" t="s">
        <v>58</v>
      </c>
      <c r="B33" s="161"/>
      <c r="C33" s="161" t="s">
        <v>29</v>
      </c>
      <c r="D33" s="163">
        <v>1308.439943996628</v>
      </c>
      <c r="E33" s="163">
        <v>1484.399</v>
      </c>
      <c r="F33" s="166">
        <f>D33+E33</f>
        <v>2792.8389439966277</v>
      </c>
      <c r="G33" s="226">
        <v>110334.531</v>
      </c>
      <c r="H33" s="243"/>
      <c r="I33" s="166">
        <f t="shared" si="6"/>
        <v>110334.531</v>
      </c>
      <c r="J33" s="211">
        <v>38668.478</v>
      </c>
      <c r="K33" s="211">
        <v>46784.834</v>
      </c>
      <c r="L33" s="256">
        <f t="shared" si="0"/>
        <v>198580.68194399663</v>
      </c>
      <c r="M33" s="179"/>
      <c r="N33" s="700"/>
      <c r="O33" s="338" t="s">
        <v>59</v>
      </c>
      <c r="P33" s="283">
        <v>61.284832990230896</v>
      </c>
      <c r="Q33" s="282">
        <v>72.46736743916517</v>
      </c>
      <c r="R33" s="282">
        <v>118.24682209824546</v>
      </c>
      <c r="S33" s="284">
        <v>50.040329774804306</v>
      </c>
      <c r="T33" s="285">
        <v>58.73892905564519</v>
      </c>
      <c r="U33" s="282">
        <v>117.38317736910817</v>
      </c>
      <c r="V33" s="286">
        <v>72.33641028890644</v>
      </c>
      <c r="W33" s="287">
        <v>84.46906614430591</v>
      </c>
      <c r="X33" s="282">
        <v>116.77254346316401</v>
      </c>
      <c r="Y33" s="283">
        <v>61.2099382880929</v>
      </c>
      <c r="Z33" s="282">
        <v>71.56381549569647</v>
      </c>
      <c r="AA33" s="282">
        <v>116.91535312267702</v>
      </c>
      <c r="AB33" s="288"/>
      <c r="AC33" s="285"/>
      <c r="AD33" s="282"/>
      <c r="AE33" s="285"/>
      <c r="AF33" s="289"/>
      <c r="AG33" s="282"/>
      <c r="AH33" s="283"/>
      <c r="AI33" s="286"/>
      <c r="AJ33" s="282"/>
      <c r="AK33" s="290">
        <v>62.04816840742951</v>
      </c>
      <c r="AL33" s="282">
        <v>82.50720738379677</v>
      </c>
      <c r="AM33" s="282">
        <v>132.97283304484705</v>
      </c>
      <c r="AN33" s="290"/>
      <c r="AO33" s="287"/>
      <c r="AP33" s="291"/>
      <c r="AQ33" s="280"/>
      <c r="AR33" s="281"/>
    </row>
    <row r="34" spans="1:44" s="234" customFormat="1" ht="27" customHeight="1">
      <c r="A34" s="269" t="s">
        <v>128</v>
      </c>
      <c r="B34" s="155" t="s">
        <v>60</v>
      </c>
      <c r="C34" s="156" t="s">
        <v>24</v>
      </c>
      <c r="D34" s="158">
        <v>0.4456</v>
      </c>
      <c r="E34" s="158">
        <v>0.3126</v>
      </c>
      <c r="F34" s="160">
        <f>D34+E34</f>
        <v>0.7582</v>
      </c>
      <c r="G34" s="225">
        <v>125.7964</v>
      </c>
      <c r="H34" s="242"/>
      <c r="I34" s="160">
        <f t="shared" si="6"/>
        <v>125.7964</v>
      </c>
      <c r="J34" s="210">
        <v>2.1544</v>
      </c>
      <c r="K34" s="210">
        <v>9.9929</v>
      </c>
      <c r="L34" s="255">
        <f t="shared" si="0"/>
        <v>138.7019</v>
      </c>
      <c r="M34" s="179"/>
      <c r="N34" s="694" t="s">
        <v>61</v>
      </c>
      <c r="O34" s="693"/>
      <c r="P34" s="395">
        <v>196.0588</v>
      </c>
      <c r="Q34" s="396">
        <v>187762.01248098</v>
      </c>
      <c r="R34" s="397">
        <v>957.6821467895346</v>
      </c>
      <c r="S34" s="398">
        <v>5.633</v>
      </c>
      <c r="T34" s="399">
        <v>2140.614480979996</v>
      </c>
      <c r="U34" s="400">
        <v>380.0132222581211</v>
      </c>
      <c r="V34" s="381">
        <v>12.354</v>
      </c>
      <c r="W34" s="381">
        <v>5784.845</v>
      </c>
      <c r="X34" s="400">
        <v>468.25683988991426</v>
      </c>
      <c r="Y34" s="395">
        <v>17.987</v>
      </c>
      <c r="Z34" s="396">
        <v>7925.459480979996</v>
      </c>
      <c r="AA34" s="400">
        <v>440.62153116028225</v>
      </c>
      <c r="AB34" s="383"/>
      <c r="AC34" s="381"/>
      <c r="AD34" s="397"/>
      <c r="AE34" s="381"/>
      <c r="AF34" s="381"/>
      <c r="AG34" s="400"/>
      <c r="AH34" s="395"/>
      <c r="AI34" s="399"/>
      <c r="AJ34" s="400"/>
      <c r="AK34" s="383">
        <v>178.0718</v>
      </c>
      <c r="AL34" s="381">
        <v>179836.55299999999</v>
      </c>
      <c r="AM34" s="400">
        <v>1009.9103451529102</v>
      </c>
      <c r="AN34" s="383"/>
      <c r="AO34" s="381"/>
      <c r="AP34" s="401"/>
      <c r="AQ34" s="280"/>
      <c r="AR34" s="281"/>
    </row>
    <row r="35" spans="1:44" s="234" customFormat="1" ht="27" customHeight="1">
      <c r="A35" s="269" t="s">
        <v>62</v>
      </c>
      <c r="B35" s="161"/>
      <c r="C35" s="161" t="s">
        <v>29</v>
      </c>
      <c r="D35" s="163">
        <v>58.81261321475245</v>
      </c>
      <c r="E35" s="163">
        <v>20.039</v>
      </c>
      <c r="F35" s="166">
        <f>D35+E35</f>
        <v>78.85161321475246</v>
      </c>
      <c r="G35" s="226">
        <v>8854.261</v>
      </c>
      <c r="H35" s="243"/>
      <c r="I35" s="166">
        <f t="shared" si="6"/>
        <v>8854.261</v>
      </c>
      <c r="J35" s="211">
        <v>354.709</v>
      </c>
      <c r="K35" s="211">
        <v>715.748</v>
      </c>
      <c r="L35" s="256">
        <f t="shared" si="0"/>
        <v>10003.569613214753</v>
      </c>
      <c r="M35" s="179"/>
      <c r="N35" s="694"/>
      <c r="O35" s="693"/>
      <c r="P35" s="322">
        <v>241.7157</v>
      </c>
      <c r="Q35" s="323">
        <v>213552.39970320498</v>
      </c>
      <c r="R35" s="282">
        <v>883.4858459885104</v>
      </c>
      <c r="S35" s="324">
        <v>7.3149999999999995</v>
      </c>
      <c r="T35" s="323">
        <v>4325.202703205001</v>
      </c>
      <c r="U35" s="326">
        <v>591.2785650314424</v>
      </c>
      <c r="V35" s="323">
        <v>2.094</v>
      </c>
      <c r="W35" s="323">
        <v>1272.979</v>
      </c>
      <c r="X35" s="326">
        <v>607.917382999045</v>
      </c>
      <c r="Y35" s="322">
        <v>9.408999999999999</v>
      </c>
      <c r="Z35" s="323">
        <v>5598.181703205001</v>
      </c>
      <c r="AA35" s="326">
        <v>594.9815818051867</v>
      </c>
      <c r="AB35" s="329"/>
      <c r="AC35" s="323"/>
      <c r="AD35" s="282"/>
      <c r="AE35" s="323"/>
      <c r="AF35" s="323"/>
      <c r="AG35" s="326"/>
      <c r="AH35" s="322"/>
      <c r="AI35" s="325"/>
      <c r="AJ35" s="326"/>
      <c r="AK35" s="329">
        <v>232.3067</v>
      </c>
      <c r="AL35" s="323">
        <v>207954.218</v>
      </c>
      <c r="AM35" s="326">
        <v>895.1709873197802</v>
      </c>
      <c r="AN35" s="329"/>
      <c r="AO35" s="323"/>
      <c r="AP35" s="327"/>
      <c r="AQ35" s="280"/>
      <c r="AR35" s="281"/>
    </row>
    <row r="36" spans="1:43" s="234" customFormat="1" ht="27" customHeight="1">
      <c r="A36" s="269"/>
      <c r="B36" s="155" t="s">
        <v>31</v>
      </c>
      <c r="C36" s="156" t="s">
        <v>24</v>
      </c>
      <c r="D36" s="158"/>
      <c r="E36" s="158"/>
      <c r="F36" s="160"/>
      <c r="G36" s="225">
        <v>754.624</v>
      </c>
      <c r="H36" s="242"/>
      <c r="I36" s="160">
        <f t="shared" si="6"/>
        <v>754.624</v>
      </c>
      <c r="J36" s="210"/>
      <c r="K36" s="210">
        <v>0.404</v>
      </c>
      <c r="L36" s="255">
        <f t="shared" si="0"/>
        <v>755.028</v>
      </c>
      <c r="M36" s="179"/>
      <c r="N36" s="697"/>
      <c r="O36" s="698"/>
      <c r="P36" s="283">
        <v>81.11132210278438</v>
      </c>
      <c r="Q36" s="282">
        <v>87.92315738054526</v>
      </c>
      <c r="R36" s="282">
        <v>108.3981312363876</v>
      </c>
      <c r="S36" s="284">
        <v>77.00615174299385</v>
      </c>
      <c r="T36" s="285">
        <v>49.49165687411109</v>
      </c>
      <c r="U36" s="282">
        <v>64.26974436962942</v>
      </c>
      <c r="V36" s="286">
        <v>589.971346704871</v>
      </c>
      <c r="W36" s="287">
        <v>454.4336552291908</v>
      </c>
      <c r="X36" s="282">
        <v>77.02639420834753</v>
      </c>
      <c r="Y36" s="283">
        <v>191.1680306089914</v>
      </c>
      <c r="Z36" s="282">
        <v>141.5720300118628</v>
      </c>
      <c r="AA36" s="282">
        <v>74.0563312604446</v>
      </c>
      <c r="AB36" s="288"/>
      <c r="AC36" s="285"/>
      <c r="AD36" s="282"/>
      <c r="AE36" s="285"/>
      <c r="AF36" s="289"/>
      <c r="AG36" s="282"/>
      <c r="AH36" s="283"/>
      <c r="AI36" s="286"/>
      <c r="AJ36" s="282"/>
      <c r="AK36" s="290">
        <v>76.65375126933489</v>
      </c>
      <c r="AL36" s="282">
        <v>86.4789157582752</v>
      </c>
      <c r="AM36" s="282">
        <v>112.8175912153576</v>
      </c>
      <c r="AN36" s="290"/>
      <c r="AO36" s="287"/>
      <c r="AP36" s="291"/>
      <c r="AQ36" s="280"/>
    </row>
    <row r="37" spans="1:43" s="234" customFormat="1" ht="27" customHeight="1">
      <c r="A37" s="269" t="s">
        <v>35</v>
      </c>
      <c r="B37" s="161" t="s">
        <v>63</v>
      </c>
      <c r="C37" s="161" t="s">
        <v>29</v>
      </c>
      <c r="D37" s="163"/>
      <c r="E37" s="163"/>
      <c r="F37" s="166"/>
      <c r="G37" s="226">
        <v>99222.177</v>
      </c>
      <c r="H37" s="243"/>
      <c r="I37" s="166">
        <f t="shared" si="6"/>
        <v>99222.177</v>
      </c>
      <c r="J37" s="211"/>
      <c r="K37" s="211">
        <v>16.968</v>
      </c>
      <c r="L37" s="256">
        <f t="shared" si="0"/>
        <v>99239.14499999999</v>
      </c>
      <c r="M37" s="179"/>
      <c r="N37" s="694" t="s">
        <v>64</v>
      </c>
      <c r="O37" s="693"/>
      <c r="P37" s="270">
        <v>671.5192</v>
      </c>
      <c r="Q37" s="271">
        <v>80407.12547237746</v>
      </c>
      <c r="R37" s="272">
        <v>119.73913102168555</v>
      </c>
      <c r="S37" s="292">
        <v>1.2204</v>
      </c>
      <c r="T37" s="277">
        <v>99.59147237745583</v>
      </c>
      <c r="U37" s="339">
        <v>81.60559847382484</v>
      </c>
      <c r="V37" s="293">
        <v>29.134999999999998</v>
      </c>
      <c r="W37" s="293">
        <v>1917.4800000000002</v>
      </c>
      <c r="X37" s="275">
        <v>65.81362622275614</v>
      </c>
      <c r="Y37" s="270">
        <v>30.3554</v>
      </c>
      <c r="Z37" s="271">
        <v>2017.071472377456</v>
      </c>
      <c r="AA37" s="275">
        <v>66.44852225229963</v>
      </c>
      <c r="AB37" s="294">
        <v>33.692400000000006</v>
      </c>
      <c r="AC37" s="293">
        <v>1377.395</v>
      </c>
      <c r="AD37" s="275">
        <v>40.881474753950435</v>
      </c>
      <c r="AE37" s="293"/>
      <c r="AF37" s="293"/>
      <c r="AG37" s="275"/>
      <c r="AH37" s="270">
        <v>33.692400000000006</v>
      </c>
      <c r="AI37" s="277">
        <v>1377.395</v>
      </c>
      <c r="AJ37" s="275">
        <v>40.881474753950435</v>
      </c>
      <c r="AK37" s="294">
        <v>604.0428999999999</v>
      </c>
      <c r="AL37" s="293">
        <v>76882.995</v>
      </c>
      <c r="AM37" s="340">
        <v>127.28068652077528</v>
      </c>
      <c r="AN37" s="294">
        <v>3.4285</v>
      </c>
      <c r="AO37" s="293">
        <v>129.664</v>
      </c>
      <c r="AP37" s="279">
        <v>37.81945457197025</v>
      </c>
      <c r="AQ37" s="280"/>
    </row>
    <row r="38" spans="1:43" s="234" customFormat="1" ht="27" customHeight="1">
      <c r="A38" s="179"/>
      <c r="B38" s="155" t="s">
        <v>36</v>
      </c>
      <c r="C38" s="156" t="s">
        <v>24</v>
      </c>
      <c r="D38" s="167">
        <f aca="true" t="shared" si="7" ref="D38:K39">D32+D34+D36</f>
        <v>10.257800000000001</v>
      </c>
      <c r="E38" s="167">
        <f t="shared" si="7"/>
        <v>16.2839</v>
      </c>
      <c r="F38" s="160">
        <f>F32+F34+F36</f>
        <v>26.5417</v>
      </c>
      <c r="G38" s="168">
        <f>G32+G34+G36</f>
        <v>1563.4099</v>
      </c>
      <c r="H38" s="157"/>
      <c r="I38" s="160">
        <f>I32+I34+I36</f>
        <v>1563.4099</v>
      </c>
      <c r="J38" s="160">
        <f t="shared" si="7"/>
        <v>217.17350000000002</v>
      </c>
      <c r="K38" s="160">
        <f t="shared" si="7"/>
        <v>403.1635</v>
      </c>
      <c r="L38" s="255">
        <f aca="true" t="shared" si="8" ref="L38:L69">F38+J38+I38+K38</f>
        <v>2210.2886000000003</v>
      </c>
      <c r="M38" s="179"/>
      <c r="N38" s="694"/>
      <c r="O38" s="693"/>
      <c r="P38" s="385">
        <v>495.6519</v>
      </c>
      <c r="Q38" s="386">
        <v>66112.87081131562</v>
      </c>
      <c r="R38" s="387">
        <v>133.38569026229015</v>
      </c>
      <c r="S38" s="406">
        <v>2.2761</v>
      </c>
      <c r="T38" s="386">
        <v>377.1338113155961</v>
      </c>
      <c r="U38" s="390">
        <v>165.69298858380392</v>
      </c>
      <c r="V38" s="386">
        <v>15.991</v>
      </c>
      <c r="W38" s="386">
        <v>1031.748</v>
      </c>
      <c r="X38" s="390">
        <v>64.520542805328</v>
      </c>
      <c r="Y38" s="385">
        <v>18.2671</v>
      </c>
      <c r="Z38" s="386">
        <v>1408.8818113155962</v>
      </c>
      <c r="AA38" s="390">
        <v>77.12673666403514</v>
      </c>
      <c r="AB38" s="393">
        <v>17.3446</v>
      </c>
      <c r="AC38" s="386">
        <v>1297.424</v>
      </c>
      <c r="AD38" s="390">
        <v>74.8027628195519</v>
      </c>
      <c r="AE38" s="386"/>
      <c r="AF38" s="386"/>
      <c r="AG38" s="390"/>
      <c r="AH38" s="385">
        <v>17.3446</v>
      </c>
      <c r="AI38" s="391">
        <v>1297.424</v>
      </c>
      <c r="AJ38" s="390">
        <v>74.8027628195519</v>
      </c>
      <c r="AK38" s="393">
        <v>459.0142</v>
      </c>
      <c r="AL38" s="386">
        <v>63335.90100000001</v>
      </c>
      <c r="AM38" s="390">
        <v>137.9824436803916</v>
      </c>
      <c r="AN38" s="393">
        <v>1.026</v>
      </c>
      <c r="AO38" s="386">
        <v>70.664</v>
      </c>
      <c r="AP38" s="394">
        <v>68.87329434697855</v>
      </c>
      <c r="AQ38" s="280"/>
    </row>
    <row r="39" spans="1:43" s="234" customFormat="1" ht="27" customHeight="1">
      <c r="A39" s="183"/>
      <c r="B39" s="161"/>
      <c r="C39" s="161" t="s">
        <v>29</v>
      </c>
      <c r="D39" s="169">
        <f t="shared" si="7"/>
        <v>1367.2525572113805</v>
      </c>
      <c r="E39" s="169">
        <f t="shared" si="7"/>
        <v>1504.4379999999999</v>
      </c>
      <c r="F39" s="166">
        <f>F33+F35+F37</f>
        <v>2871.69055721138</v>
      </c>
      <c r="G39" s="170">
        <f>G33+G35+G37</f>
        <v>218410.96899999998</v>
      </c>
      <c r="H39" s="162"/>
      <c r="I39" s="166">
        <f>I33+I35+I37</f>
        <v>218410.96899999998</v>
      </c>
      <c r="J39" s="166">
        <f t="shared" si="7"/>
        <v>39023.187000000005</v>
      </c>
      <c r="K39" s="166">
        <f t="shared" si="7"/>
        <v>47517.55</v>
      </c>
      <c r="L39" s="256">
        <f t="shared" si="8"/>
        <v>307823.39655721135</v>
      </c>
      <c r="M39" s="179"/>
      <c r="N39" s="697"/>
      <c r="O39" s="698"/>
      <c r="P39" s="283">
        <v>135.48201873129105</v>
      </c>
      <c r="Q39" s="282">
        <v>121.62098617961587</v>
      </c>
      <c r="R39" s="282">
        <v>89.7690980091118</v>
      </c>
      <c r="S39" s="284">
        <v>53.61803084223013</v>
      </c>
      <c r="T39" s="285">
        <v>26.407463183966527</v>
      </c>
      <c r="U39" s="282">
        <v>49.251087309919875</v>
      </c>
      <c r="V39" s="286">
        <v>182.1962353824026</v>
      </c>
      <c r="W39" s="287">
        <v>185.8477069982205</v>
      </c>
      <c r="X39" s="282">
        <v>102.00414218666702</v>
      </c>
      <c r="Y39" s="283">
        <v>166.17525496657925</v>
      </c>
      <c r="Z39" s="282">
        <v>143.16825273611417</v>
      </c>
      <c r="AA39" s="282">
        <v>86.15497702405078</v>
      </c>
      <c r="AB39" s="288">
        <v>194.2529663411091</v>
      </c>
      <c r="AC39" s="285">
        <v>106.16382924934331</v>
      </c>
      <c r="AD39" s="282">
        <v>54.652359368823824</v>
      </c>
      <c r="AE39" s="285"/>
      <c r="AF39" s="289"/>
      <c r="AG39" s="282"/>
      <c r="AH39" s="283">
        <v>194.2529663411091</v>
      </c>
      <c r="AI39" s="286">
        <v>106.16382924934331</v>
      </c>
      <c r="AJ39" s="282">
        <v>54.652359368823824</v>
      </c>
      <c r="AK39" s="290">
        <v>131.59568919654333</v>
      </c>
      <c r="AL39" s="282">
        <v>121.38928125456047</v>
      </c>
      <c r="AM39" s="282">
        <v>92.24411680633459</v>
      </c>
      <c r="AN39" s="290">
        <v>334.16179337231966</v>
      </c>
      <c r="AO39" s="287">
        <v>183.49371674402806</v>
      </c>
      <c r="AP39" s="291">
        <v>54.911638728123904</v>
      </c>
      <c r="AQ39" s="280"/>
    </row>
    <row r="40" spans="1:43" s="234" customFormat="1" ht="27" customHeight="1">
      <c r="A40" s="179" t="s">
        <v>65</v>
      </c>
      <c r="B40" s="180"/>
      <c r="C40" s="156" t="s">
        <v>24</v>
      </c>
      <c r="D40" s="158">
        <v>0.1036</v>
      </c>
      <c r="E40" s="158">
        <v>0.5491</v>
      </c>
      <c r="F40" s="160">
        <f aca="true" t="shared" si="9" ref="F40:F59">D40+E40</f>
        <v>0.6527000000000001</v>
      </c>
      <c r="G40" s="225">
        <v>16.5446</v>
      </c>
      <c r="H40" s="242"/>
      <c r="I40" s="160">
        <f aca="true" t="shared" si="10" ref="I40:I57">G40+H40</f>
        <v>16.5446</v>
      </c>
      <c r="J40" s="210">
        <v>1.368</v>
      </c>
      <c r="K40" s="210">
        <v>4.8543</v>
      </c>
      <c r="L40" s="255">
        <f t="shared" si="8"/>
        <v>23.419600000000003</v>
      </c>
      <c r="M40" s="179"/>
      <c r="N40" s="694" t="s">
        <v>66</v>
      </c>
      <c r="O40" s="693"/>
      <c r="P40" s="395">
        <v>1316.5587</v>
      </c>
      <c r="Q40" s="396">
        <v>198580.68194399663</v>
      </c>
      <c r="R40" s="397">
        <v>150.83313941413826</v>
      </c>
      <c r="S40" s="398">
        <v>9.8122</v>
      </c>
      <c r="T40" s="399">
        <v>1308.439943996628</v>
      </c>
      <c r="U40" s="400">
        <v>133.34827500424245</v>
      </c>
      <c r="V40" s="381">
        <v>15.9713</v>
      </c>
      <c r="W40" s="381">
        <v>1484.399</v>
      </c>
      <c r="X40" s="400">
        <v>92.94165158753513</v>
      </c>
      <c r="Y40" s="395">
        <v>25.7835</v>
      </c>
      <c r="Z40" s="396">
        <v>2792.8389439966277</v>
      </c>
      <c r="AA40" s="400">
        <v>108.31884515277707</v>
      </c>
      <c r="AB40" s="383">
        <v>682.9895</v>
      </c>
      <c r="AC40" s="381">
        <v>110334.531</v>
      </c>
      <c r="AD40" s="400">
        <v>161.5464527639151</v>
      </c>
      <c r="AE40" s="381"/>
      <c r="AF40" s="381"/>
      <c r="AG40" s="400"/>
      <c r="AH40" s="395">
        <v>682.9895</v>
      </c>
      <c r="AI40" s="399">
        <v>110334.531</v>
      </c>
      <c r="AJ40" s="400">
        <v>161.5464527639151</v>
      </c>
      <c r="AK40" s="383">
        <v>215.0191</v>
      </c>
      <c r="AL40" s="381">
        <v>38668.478</v>
      </c>
      <c r="AM40" s="400">
        <v>179.83740979289746</v>
      </c>
      <c r="AN40" s="383">
        <v>392.7666</v>
      </c>
      <c r="AO40" s="381">
        <v>46784.834</v>
      </c>
      <c r="AP40" s="401">
        <v>119.1161213809932</v>
      </c>
      <c r="AQ40" s="280"/>
    </row>
    <row r="41" spans="1:43" s="234" customFormat="1" ht="27" customHeight="1">
      <c r="A41" s="183"/>
      <c r="B41" s="184"/>
      <c r="C41" s="161" t="s">
        <v>29</v>
      </c>
      <c r="D41" s="163">
        <v>99.58202237533249</v>
      </c>
      <c r="E41" s="163">
        <v>50.057</v>
      </c>
      <c r="F41" s="166">
        <f t="shared" si="9"/>
        <v>149.6390223753325</v>
      </c>
      <c r="G41" s="226">
        <v>844.424</v>
      </c>
      <c r="H41" s="243"/>
      <c r="I41" s="166">
        <f t="shared" si="10"/>
        <v>844.424</v>
      </c>
      <c r="J41" s="211">
        <v>209.605</v>
      </c>
      <c r="K41" s="211">
        <v>257.813</v>
      </c>
      <c r="L41" s="256">
        <f t="shared" si="8"/>
        <v>1461.4810223753325</v>
      </c>
      <c r="M41" s="179"/>
      <c r="N41" s="694"/>
      <c r="O41" s="701"/>
      <c r="P41" s="322">
        <v>857.1803</v>
      </c>
      <c r="Q41" s="323">
        <v>75893.09946987733</v>
      </c>
      <c r="R41" s="282">
        <v>88.53808174298608</v>
      </c>
      <c r="S41" s="324">
        <v>1.2998</v>
      </c>
      <c r="T41" s="323">
        <v>429.79446987733087</v>
      </c>
      <c r="U41" s="326">
        <v>330.6620017520625</v>
      </c>
      <c r="V41" s="323">
        <v>3.2111</v>
      </c>
      <c r="W41" s="323">
        <v>946.024</v>
      </c>
      <c r="X41" s="326">
        <v>294.61056958674595</v>
      </c>
      <c r="Y41" s="322">
        <v>4.5109</v>
      </c>
      <c r="Z41" s="323">
        <v>1375.818469877331</v>
      </c>
      <c r="AA41" s="326">
        <v>304.99866321074086</v>
      </c>
      <c r="AB41" s="329">
        <v>709.6325</v>
      </c>
      <c r="AC41" s="323">
        <v>59478.793</v>
      </c>
      <c r="AD41" s="326">
        <v>83.81633169281282</v>
      </c>
      <c r="AE41" s="323"/>
      <c r="AF41" s="323"/>
      <c r="AG41" s="326"/>
      <c r="AH41" s="322">
        <v>709.6325</v>
      </c>
      <c r="AI41" s="325">
        <v>59478.793</v>
      </c>
      <c r="AJ41" s="326">
        <v>83.81633169281282</v>
      </c>
      <c r="AK41" s="329">
        <v>15.6636</v>
      </c>
      <c r="AL41" s="323">
        <v>4418.718</v>
      </c>
      <c r="AM41" s="326">
        <v>282.1010495671493</v>
      </c>
      <c r="AN41" s="329">
        <v>127.3733</v>
      </c>
      <c r="AO41" s="323">
        <v>10619.77</v>
      </c>
      <c r="AP41" s="327">
        <v>83.37516575294822</v>
      </c>
      <c r="AQ41" s="280"/>
    </row>
    <row r="42" spans="1:43" s="234" customFormat="1" ht="27" customHeight="1">
      <c r="A42" s="179" t="s">
        <v>67</v>
      </c>
      <c r="B42" s="180"/>
      <c r="C42" s="156" t="s">
        <v>24</v>
      </c>
      <c r="D42" s="158">
        <v>0.9873</v>
      </c>
      <c r="E42" s="158"/>
      <c r="F42" s="160">
        <f t="shared" si="9"/>
        <v>0.9873</v>
      </c>
      <c r="G42" s="225">
        <v>0.0906</v>
      </c>
      <c r="H42" s="242"/>
      <c r="I42" s="160">
        <f t="shared" si="10"/>
        <v>0.0906</v>
      </c>
      <c r="J42" s="210">
        <v>0.2336</v>
      </c>
      <c r="K42" s="210">
        <v>11.3432</v>
      </c>
      <c r="L42" s="255">
        <f t="shared" si="8"/>
        <v>12.6547</v>
      </c>
      <c r="M42" s="179"/>
      <c r="N42" s="697"/>
      <c r="O42" s="702"/>
      <c r="P42" s="283">
        <v>153.5918055979588</v>
      </c>
      <c r="Q42" s="282">
        <v>261.6584160234688</v>
      </c>
      <c r="R42" s="282">
        <v>170.3596197758002</v>
      </c>
      <c r="S42" s="284">
        <v>754.9007539621481</v>
      </c>
      <c r="T42" s="285">
        <v>304.4338714665348</v>
      </c>
      <c r="U42" s="282">
        <v>40.327668222437566</v>
      </c>
      <c r="V42" s="286">
        <v>497.3778455980816</v>
      </c>
      <c r="W42" s="287">
        <v>156.90923274673793</v>
      </c>
      <c r="X42" s="282">
        <v>31.54729028150809</v>
      </c>
      <c r="Y42" s="283">
        <v>571.582167638387</v>
      </c>
      <c r="Z42" s="282">
        <v>202.9947267858411</v>
      </c>
      <c r="AA42" s="282">
        <v>35.5145311171195</v>
      </c>
      <c r="AB42" s="288">
        <v>96.24552144948265</v>
      </c>
      <c r="AC42" s="285">
        <v>185.50230331674686</v>
      </c>
      <c r="AD42" s="282">
        <v>192.73863398840155</v>
      </c>
      <c r="AE42" s="285"/>
      <c r="AF42" s="289"/>
      <c r="AG42" s="282"/>
      <c r="AH42" s="283">
        <v>96.24552144948265</v>
      </c>
      <c r="AI42" s="286">
        <v>185.50230331674686</v>
      </c>
      <c r="AJ42" s="282">
        <v>192.73863398840155</v>
      </c>
      <c r="AK42" s="290">
        <v>1372.731045225874</v>
      </c>
      <c r="AL42" s="282">
        <v>875.106263853</v>
      </c>
      <c r="AM42" s="282">
        <v>63.74928773531212</v>
      </c>
      <c r="AN42" s="290">
        <v>308.35865915384153</v>
      </c>
      <c r="AO42" s="287">
        <v>440.5447010622641</v>
      </c>
      <c r="AP42" s="291">
        <v>142.86762767458865</v>
      </c>
      <c r="AQ42" s="280"/>
    </row>
    <row r="43" spans="1:43" s="234" customFormat="1" ht="27" customHeight="1">
      <c r="A43" s="183"/>
      <c r="B43" s="184"/>
      <c r="C43" s="161" t="s">
        <v>29</v>
      </c>
      <c r="D43" s="163">
        <v>995.1314235985566</v>
      </c>
      <c r="E43" s="163"/>
      <c r="F43" s="166">
        <f t="shared" si="9"/>
        <v>995.1314235985566</v>
      </c>
      <c r="G43" s="226">
        <v>29.713</v>
      </c>
      <c r="H43" s="243"/>
      <c r="I43" s="166">
        <f t="shared" si="10"/>
        <v>29.713</v>
      </c>
      <c r="J43" s="211">
        <v>89.551</v>
      </c>
      <c r="K43" s="211">
        <v>1472.834</v>
      </c>
      <c r="L43" s="256">
        <f t="shared" si="8"/>
        <v>2587.2294235985564</v>
      </c>
      <c r="M43" s="179"/>
      <c r="N43" s="694" t="s">
        <v>68</v>
      </c>
      <c r="O43" s="693"/>
      <c r="P43" s="270">
        <v>138.7019</v>
      </c>
      <c r="Q43" s="271">
        <v>10003.569613214753</v>
      </c>
      <c r="R43" s="272">
        <v>72.12280158537665</v>
      </c>
      <c r="S43" s="292">
        <v>0.4456</v>
      </c>
      <c r="T43" s="277">
        <v>58.81261321475245</v>
      </c>
      <c r="U43" s="275">
        <v>131.98521816596153</v>
      </c>
      <c r="V43" s="293">
        <v>0.3126</v>
      </c>
      <c r="W43" s="293">
        <v>20.039</v>
      </c>
      <c r="X43" s="275">
        <v>64.10428662827896</v>
      </c>
      <c r="Y43" s="270">
        <v>0.7582</v>
      </c>
      <c r="Z43" s="271">
        <v>78.85161321475246</v>
      </c>
      <c r="AA43" s="275">
        <v>103.99843473325305</v>
      </c>
      <c r="AB43" s="294">
        <v>125.7964</v>
      </c>
      <c r="AC43" s="293">
        <v>8854.261</v>
      </c>
      <c r="AD43" s="275">
        <v>70.3856469660499</v>
      </c>
      <c r="AE43" s="293"/>
      <c r="AF43" s="293"/>
      <c r="AG43" s="275"/>
      <c r="AH43" s="270">
        <v>125.7964</v>
      </c>
      <c r="AI43" s="277">
        <v>8854.261</v>
      </c>
      <c r="AJ43" s="275">
        <v>70.3856469660499</v>
      </c>
      <c r="AK43" s="294">
        <v>2.1544</v>
      </c>
      <c r="AL43" s="293">
        <v>354.709</v>
      </c>
      <c r="AM43" s="275">
        <v>164.6439844040104</v>
      </c>
      <c r="AN43" s="294">
        <v>9.9929</v>
      </c>
      <c r="AO43" s="293">
        <v>715.748</v>
      </c>
      <c r="AP43" s="279">
        <v>71.62565421449229</v>
      </c>
      <c r="AQ43" s="280"/>
    </row>
    <row r="44" spans="1:43" s="234" customFormat="1" ht="27" customHeight="1">
      <c r="A44" s="179" t="s">
        <v>69</v>
      </c>
      <c r="B44" s="180"/>
      <c r="C44" s="156" t="s">
        <v>24</v>
      </c>
      <c r="D44" s="158"/>
      <c r="E44" s="158"/>
      <c r="F44" s="160"/>
      <c r="G44" s="225"/>
      <c r="H44" s="242"/>
      <c r="I44" s="160"/>
      <c r="J44" s="210"/>
      <c r="K44" s="210"/>
      <c r="L44" s="255"/>
      <c r="M44" s="179"/>
      <c r="N44" s="694"/>
      <c r="O44" s="693"/>
      <c r="P44" s="385">
        <v>205.2591</v>
      </c>
      <c r="Q44" s="386">
        <v>10038.52552599095</v>
      </c>
      <c r="R44" s="387">
        <v>48.906604023845716</v>
      </c>
      <c r="S44" s="406">
        <v>1.5974</v>
      </c>
      <c r="T44" s="386">
        <v>159.8625259909501</v>
      </c>
      <c r="U44" s="390">
        <v>100.07670338734826</v>
      </c>
      <c r="V44" s="386">
        <v>3.1219</v>
      </c>
      <c r="W44" s="386">
        <v>234.078</v>
      </c>
      <c r="X44" s="390">
        <v>74.97933950478875</v>
      </c>
      <c r="Y44" s="385">
        <v>4.7193000000000005</v>
      </c>
      <c r="Z44" s="386">
        <v>393.9405259909501</v>
      </c>
      <c r="AA44" s="390">
        <v>83.4743555169093</v>
      </c>
      <c r="AB44" s="393">
        <v>178.6038</v>
      </c>
      <c r="AC44" s="386">
        <v>8520.951</v>
      </c>
      <c r="AD44" s="390">
        <v>47.708676971038685</v>
      </c>
      <c r="AE44" s="386"/>
      <c r="AF44" s="386"/>
      <c r="AG44" s="390"/>
      <c r="AH44" s="385">
        <v>178.6038</v>
      </c>
      <c r="AI44" s="391">
        <v>8520.951</v>
      </c>
      <c r="AJ44" s="390">
        <v>47.708676971038685</v>
      </c>
      <c r="AK44" s="393">
        <v>0.8703</v>
      </c>
      <c r="AL44" s="386">
        <v>198.168</v>
      </c>
      <c r="AM44" s="390">
        <v>227.70079283005862</v>
      </c>
      <c r="AN44" s="393">
        <v>21.0657</v>
      </c>
      <c r="AO44" s="386">
        <v>925.466</v>
      </c>
      <c r="AP44" s="394">
        <v>43.93236398505628</v>
      </c>
      <c r="AQ44" s="280"/>
    </row>
    <row r="45" spans="1:43" s="234" customFormat="1" ht="27" customHeight="1">
      <c r="A45" s="183"/>
      <c r="B45" s="184"/>
      <c r="C45" s="161" t="s">
        <v>29</v>
      </c>
      <c r="D45" s="163"/>
      <c r="E45" s="163"/>
      <c r="F45" s="166"/>
      <c r="G45" s="226"/>
      <c r="H45" s="243"/>
      <c r="I45" s="166"/>
      <c r="J45" s="211"/>
      <c r="K45" s="211"/>
      <c r="L45" s="256"/>
      <c r="M45" s="179"/>
      <c r="N45" s="697"/>
      <c r="O45" s="698"/>
      <c r="P45" s="283">
        <v>67.5740563999355</v>
      </c>
      <c r="Q45" s="282">
        <v>99.65178239886234</v>
      </c>
      <c r="R45" s="282">
        <v>147.47047566461833</v>
      </c>
      <c r="S45" s="284">
        <v>27.89532991110555</v>
      </c>
      <c r="T45" s="285">
        <v>36.78949325377347</v>
      </c>
      <c r="U45" s="282">
        <v>131.8840586256233</v>
      </c>
      <c r="V45" s="286">
        <v>10.01313302796374</v>
      </c>
      <c r="W45" s="287">
        <v>8.560821606473057</v>
      </c>
      <c r="X45" s="282">
        <v>85.49593401550939</v>
      </c>
      <c r="Y45" s="283">
        <v>16.065941982921196</v>
      </c>
      <c r="Z45" s="282">
        <v>20.01612121941572</v>
      </c>
      <c r="AA45" s="282">
        <v>124.5872868250971</v>
      </c>
      <c r="AB45" s="288">
        <v>70.43321586662769</v>
      </c>
      <c r="AC45" s="285">
        <v>103.91165258431836</v>
      </c>
      <c r="AD45" s="282">
        <v>147.53217115783187</v>
      </c>
      <c r="AE45" s="285"/>
      <c r="AF45" s="289"/>
      <c r="AG45" s="282"/>
      <c r="AH45" s="283">
        <v>70.43321586662769</v>
      </c>
      <c r="AI45" s="286">
        <v>103.91165258431836</v>
      </c>
      <c r="AJ45" s="282">
        <v>147.53217115783187</v>
      </c>
      <c r="AK45" s="290">
        <v>247.54682293462022</v>
      </c>
      <c r="AL45" s="282">
        <v>178.9940858261677</v>
      </c>
      <c r="AM45" s="282">
        <v>72.30716343042785</v>
      </c>
      <c r="AN45" s="290">
        <v>47.4368285886536</v>
      </c>
      <c r="AO45" s="287">
        <v>77.33919992738794</v>
      </c>
      <c r="AP45" s="291">
        <v>163.03619408884066</v>
      </c>
      <c r="AQ45" s="280"/>
    </row>
    <row r="46" spans="1:43" s="234" customFormat="1" ht="27" customHeight="1">
      <c r="A46" s="179" t="s">
        <v>70</v>
      </c>
      <c r="B46" s="180"/>
      <c r="C46" s="156" t="s">
        <v>24</v>
      </c>
      <c r="D46" s="158"/>
      <c r="E46" s="158">
        <v>0.001</v>
      </c>
      <c r="F46" s="160">
        <f t="shared" si="9"/>
        <v>0.001</v>
      </c>
      <c r="G46" s="225">
        <v>0.0872</v>
      </c>
      <c r="H46" s="242"/>
      <c r="I46" s="160">
        <f t="shared" si="10"/>
        <v>0.0872</v>
      </c>
      <c r="J46" s="497">
        <v>0</v>
      </c>
      <c r="K46" s="210">
        <v>0.002</v>
      </c>
      <c r="L46" s="255">
        <f t="shared" si="8"/>
        <v>0.0902</v>
      </c>
      <c r="M46" s="179"/>
      <c r="N46" s="694" t="s">
        <v>71</v>
      </c>
      <c r="O46" s="693"/>
      <c r="P46" s="395">
        <v>27.077199999999998</v>
      </c>
      <c r="Q46" s="396">
        <v>21810.703517914582</v>
      </c>
      <c r="R46" s="397">
        <v>805.5006986658364</v>
      </c>
      <c r="S46" s="398">
        <v>1.1302</v>
      </c>
      <c r="T46" s="399">
        <v>2082.4665179145854</v>
      </c>
      <c r="U46" s="400">
        <v>1842.564606188803</v>
      </c>
      <c r="V46" s="381">
        <v>0.8754</v>
      </c>
      <c r="W46" s="381">
        <v>2001.765</v>
      </c>
      <c r="X46" s="400">
        <v>2286.686086360521</v>
      </c>
      <c r="Y46" s="395">
        <v>2.0056000000000003</v>
      </c>
      <c r="Z46" s="396">
        <v>4084.2315179145853</v>
      </c>
      <c r="AA46" s="400">
        <v>2036.4138003164064</v>
      </c>
      <c r="AB46" s="383">
        <v>22.6195</v>
      </c>
      <c r="AC46" s="381">
        <v>15044.445</v>
      </c>
      <c r="AD46" s="400">
        <v>665.1095293883596</v>
      </c>
      <c r="AE46" s="381"/>
      <c r="AF46" s="381"/>
      <c r="AG46" s="400"/>
      <c r="AH46" s="395">
        <v>22.6195</v>
      </c>
      <c r="AI46" s="399">
        <v>15044.445</v>
      </c>
      <c r="AJ46" s="400">
        <v>665.1095293883596</v>
      </c>
      <c r="AK46" s="383">
        <v>0.5016</v>
      </c>
      <c r="AL46" s="381">
        <v>797.068</v>
      </c>
      <c r="AM46" s="400">
        <v>1589.0510366826154</v>
      </c>
      <c r="AN46" s="383">
        <v>1.9505</v>
      </c>
      <c r="AO46" s="381">
        <v>1884.959</v>
      </c>
      <c r="AP46" s="401">
        <v>966.3978467059729</v>
      </c>
      <c r="AQ46" s="280"/>
    </row>
    <row r="47" spans="1:43" s="234" customFormat="1" ht="27" customHeight="1">
      <c r="A47" s="183"/>
      <c r="B47" s="184"/>
      <c r="C47" s="161" t="s">
        <v>29</v>
      </c>
      <c r="D47" s="163"/>
      <c r="E47" s="163">
        <v>0.525</v>
      </c>
      <c r="F47" s="166">
        <f t="shared" si="9"/>
        <v>0.525</v>
      </c>
      <c r="G47" s="226">
        <v>39.178</v>
      </c>
      <c r="H47" s="243"/>
      <c r="I47" s="166">
        <f t="shared" si="10"/>
        <v>39.178</v>
      </c>
      <c r="J47" s="211">
        <v>0.494</v>
      </c>
      <c r="K47" s="211">
        <v>1.26</v>
      </c>
      <c r="L47" s="256">
        <f t="shared" si="8"/>
        <v>41.456999999999994</v>
      </c>
      <c r="M47" s="179"/>
      <c r="N47" s="694"/>
      <c r="O47" s="701"/>
      <c r="P47" s="322">
        <v>23.780500000000004</v>
      </c>
      <c r="Q47" s="323">
        <v>15341.31197764842</v>
      </c>
      <c r="R47" s="282">
        <v>645.1215061772637</v>
      </c>
      <c r="S47" s="324">
        <v>1.8318</v>
      </c>
      <c r="T47" s="323">
        <v>2322.80197764842</v>
      </c>
      <c r="U47" s="326">
        <v>1268.0434423236268</v>
      </c>
      <c r="V47" s="323">
        <v>0.009</v>
      </c>
      <c r="W47" s="323">
        <v>5.439</v>
      </c>
      <c r="X47" s="326">
        <v>604.3333333333334</v>
      </c>
      <c r="Y47" s="322">
        <v>1.8408</v>
      </c>
      <c r="Z47" s="323">
        <v>2328.2409776484196</v>
      </c>
      <c r="AA47" s="326">
        <v>1264.7984450502063</v>
      </c>
      <c r="AB47" s="329">
        <v>20.578</v>
      </c>
      <c r="AC47" s="323">
        <v>11429.487</v>
      </c>
      <c r="AD47" s="326">
        <v>555.422635824667</v>
      </c>
      <c r="AE47" s="323"/>
      <c r="AF47" s="323"/>
      <c r="AG47" s="326"/>
      <c r="AH47" s="322">
        <v>20.578</v>
      </c>
      <c r="AI47" s="325">
        <v>11429.487</v>
      </c>
      <c r="AJ47" s="326">
        <v>555.422635824667</v>
      </c>
      <c r="AK47" s="329">
        <v>0.533</v>
      </c>
      <c r="AL47" s="323">
        <v>806.111</v>
      </c>
      <c r="AM47" s="326">
        <v>1512.403377110694</v>
      </c>
      <c r="AN47" s="329">
        <v>0.8287</v>
      </c>
      <c r="AO47" s="323">
        <v>777.473</v>
      </c>
      <c r="AP47" s="327">
        <v>938.1839024978882</v>
      </c>
      <c r="AQ47" s="280"/>
    </row>
    <row r="48" spans="1:43" s="234" customFormat="1" ht="27" customHeight="1">
      <c r="A48" s="179" t="s">
        <v>72</v>
      </c>
      <c r="B48" s="180"/>
      <c r="C48" s="156" t="s">
        <v>24</v>
      </c>
      <c r="D48" s="158">
        <v>0.016</v>
      </c>
      <c r="E48" s="158"/>
      <c r="F48" s="160">
        <f t="shared" si="9"/>
        <v>0.016</v>
      </c>
      <c r="G48" s="225">
        <v>0.0536</v>
      </c>
      <c r="H48" s="242"/>
      <c r="I48" s="160">
        <f t="shared" si="10"/>
        <v>0.0536</v>
      </c>
      <c r="J48" s="210">
        <v>0.012</v>
      </c>
      <c r="K48" s="210">
        <v>0.015</v>
      </c>
      <c r="L48" s="255">
        <f t="shared" si="8"/>
        <v>0.0966</v>
      </c>
      <c r="M48" s="179"/>
      <c r="N48" s="697"/>
      <c r="O48" s="702"/>
      <c r="P48" s="283">
        <v>113.86303904459534</v>
      </c>
      <c r="Q48" s="282">
        <v>142.16974108662782</v>
      </c>
      <c r="R48" s="282">
        <v>124.86030785718441</v>
      </c>
      <c r="S48" s="284">
        <v>61.69887542308112</v>
      </c>
      <c r="T48" s="285">
        <v>89.65320926852544</v>
      </c>
      <c r="U48" s="282">
        <v>145.30768778807726</v>
      </c>
      <c r="V48" s="286">
        <v>9726.666666666666</v>
      </c>
      <c r="W48" s="287">
        <v>36803.91616105902</v>
      </c>
      <c r="X48" s="282">
        <v>378.3815917860763</v>
      </c>
      <c r="Y48" s="283">
        <v>108.95262929161235</v>
      </c>
      <c r="Z48" s="282">
        <v>175.42133984944115</v>
      </c>
      <c r="AA48" s="282">
        <v>161.00698164880893</v>
      </c>
      <c r="AB48" s="288">
        <v>109.92078919234135</v>
      </c>
      <c r="AC48" s="285">
        <v>131.62834867391686</v>
      </c>
      <c r="AD48" s="282">
        <v>119.7483657468937</v>
      </c>
      <c r="AE48" s="285"/>
      <c r="AF48" s="289"/>
      <c r="AG48" s="282"/>
      <c r="AH48" s="283">
        <v>109.92078919234135</v>
      </c>
      <c r="AI48" s="286">
        <v>131.62834867391686</v>
      </c>
      <c r="AJ48" s="282">
        <v>119.7483657468937</v>
      </c>
      <c r="AK48" s="290">
        <v>94.10881801125703</v>
      </c>
      <c r="AL48" s="282">
        <v>98.87819419409982</v>
      </c>
      <c r="AM48" s="282">
        <v>105.06793761055661</v>
      </c>
      <c r="AN48" s="290">
        <v>235.3686496922891</v>
      </c>
      <c r="AO48" s="287">
        <v>242.44687596868317</v>
      </c>
      <c r="AP48" s="291">
        <v>103.00729357356973</v>
      </c>
      <c r="AQ48" s="280"/>
    </row>
    <row r="49" spans="1:43" s="234" customFormat="1" ht="27" customHeight="1">
      <c r="A49" s="183"/>
      <c r="B49" s="184"/>
      <c r="C49" s="161" t="s">
        <v>29</v>
      </c>
      <c r="D49" s="163">
        <v>9.240002076159067</v>
      </c>
      <c r="E49" s="163"/>
      <c r="F49" s="166">
        <f t="shared" si="9"/>
        <v>9.240002076159067</v>
      </c>
      <c r="G49" s="226">
        <v>58.664</v>
      </c>
      <c r="H49" s="243"/>
      <c r="I49" s="166">
        <f t="shared" si="10"/>
        <v>58.664</v>
      </c>
      <c r="J49" s="211">
        <v>7.823</v>
      </c>
      <c r="K49" s="211">
        <v>12.94</v>
      </c>
      <c r="L49" s="256">
        <f t="shared" si="8"/>
        <v>88.66700207615906</v>
      </c>
      <c r="M49" s="179"/>
      <c r="N49" s="694" t="s">
        <v>73</v>
      </c>
      <c r="O49" s="701"/>
      <c r="P49" s="270">
        <v>91.6599</v>
      </c>
      <c r="Q49" s="271">
        <v>40426.07155930743</v>
      </c>
      <c r="R49" s="272">
        <v>441.04424682230103</v>
      </c>
      <c r="S49" s="292">
        <v>5.8176</v>
      </c>
      <c r="T49" s="277">
        <v>2934.265559307432</v>
      </c>
      <c r="U49" s="275">
        <v>504.37733073903877</v>
      </c>
      <c r="V49" s="293">
        <v>14.2071</v>
      </c>
      <c r="W49" s="293">
        <v>5043.368</v>
      </c>
      <c r="X49" s="275">
        <v>354.9892659304151</v>
      </c>
      <c r="Y49" s="270">
        <v>20.0247</v>
      </c>
      <c r="Z49" s="271">
        <v>7977.633559307433</v>
      </c>
      <c r="AA49" s="275">
        <v>398.38966672696387</v>
      </c>
      <c r="AB49" s="294">
        <v>59.62079999999999</v>
      </c>
      <c r="AC49" s="293">
        <v>26803.489999999998</v>
      </c>
      <c r="AD49" s="275">
        <v>449.56609102863433</v>
      </c>
      <c r="AE49" s="293"/>
      <c r="AF49" s="293"/>
      <c r="AG49" s="272"/>
      <c r="AH49" s="270">
        <v>59.62079999999999</v>
      </c>
      <c r="AI49" s="277">
        <v>26803.489999999998</v>
      </c>
      <c r="AJ49" s="275">
        <v>449.56609102863433</v>
      </c>
      <c r="AK49" s="294">
        <v>7.028</v>
      </c>
      <c r="AL49" s="293">
        <v>3380.844</v>
      </c>
      <c r="AM49" s="275">
        <v>481.05350028457605</v>
      </c>
      <c r="AN49" s="294">
        <v>4.9864</v>
      </c>
      <c r="AO49" s="293">
        <v>2264.1040000000003</v>
      </c>
      <c r="AP49" s="279">
        <v>454.05583186266654</v>
      </c>
      <c r="AQ49" s="280"/>
    </row>
    <row r="50" spans="1:43" s="234" customFormat="1" ht="27" customHeight="1">
      <c r="A50" s="179" t="s">
        <v>74</v>
      </c>
      <c r="B50" s="180"/>
      <c r="C50" s="156" t="s">
        <v>24</v>
      </c>
      <c r="D50" s="158"/>
      <c r="E50" s="158">
        <v>0.3415</v>
      </c>
      <c r="F50" s="160">
        <f t="shared" si="9"/>
        <v>0.3415</v>
      </c>
      <c r="G50" s="225">
        <v>5977.4968</v>
      </c>
      <c r="H50" s="242"/>
      <c r="I50" s="160">
        <f t="shared" si="10"/>
        <v>5977.4968</v>
      </c>
      <c r="J50" s="210">
        <v>1802.223</v>
      </c>
      <c r="K50" s="210">
        <v>78.8182</v>
      </c>
      <c r="L50" s="255">
        <f t="shared" si="8"/>
        <v>7858.879499999999</v>
      </c>
      <c r="M50" s="179"/>
      <c r="N50" s="694" t="s">
        <v>75</v>
      </c>
      <c r="O50" s="701"/>
      <c r="P50" s="385">
        <v>57.95719999999999</v>
      </c>
      <c r="Q50" s="386">
        <v>27065.63947377008</v>
      </c>
      <c r="R50" s="387">
        <v>466.99356548919</v>
      </c>
      <c r="S50" s="405">
        <v>2.3689</v>
      </c>
      <c r="T50" s="403">
        <v>1991.4124737700768</v>
      </c>
      <c r="U50" s="390">
        <v>840.6486022078082</v>
      </c>
      <c r="V50" s="403">
        <v>3.2959</v>
      </c>
      <c r="W50" s="403">
        <v>1017.796</v>
      </c>
      <c r="X50" s="387">
        <v>308.80669923237963</v>
      </c>
      <c r="Y50" s="385">
        <v>5.6648</v>
      </c>
      <c r="Z50" s="386">
        <v>3009.208473770077</v>
      </c>
      <c r="AA50" s="390">
        <v>531.2117768976976</v>
      </c>
      <c r="AB50" s="404">
        <v>41.8591</v>
      </c>
      <c r="AC50" s="403">
        <v>19305.665</v>
      </c>
      <c r="AD50" s="390">
        <v>461.20592654882694</v>
      </c>
      <c r="AE50" s="403"/>
      <c r="AF50" s="403"/>
      <c r="AG50" s="387"/>
      <c r="AH50" s="385">
        <v>41.8591</v>
      </c>
      <c r="AI50" s="391">
        <v>19305.665</v>
      </c>
      <c r="AJ50" s="390">
        <v>461.20592654882694</v>
      </c>
      <c r="AK50" s="404">
        <v>6.5153</v>
      </c>
      <c r="AL50" s="403">
        <v>2950.911</v>
      </c>
      <c r="AM50" s="390">
        <v>452.9202032139733</v>
      </c>
      <c r="AN50" s="404">
        <v>3.9180000000000006</v>
      </c>
      <c r="AO50" s="403">
        <v>1799.855</v>
      </c>
      <c r="AP50" s="394">
        <v>459.3810617662072</v>
      </c>
      <c r="AQ50" s="280"/>
    </row>
    <row r="51" spans="1:43" s="234" customFormat="1" ht="27" customHeight="1">
      <c r="A51" s="183"/>
      <c r="B51" s="184"/>
      <c r="C51" s="161" t="s">
        <v>29</v>
      </c>
      <c r="D51" s="163"/>
      <c r="E51" s="163">
        <v>94.605</v>
      </c>
      <c r="F51" s="166">
        <f t="shared" si="9"/>
        <v>94.605</v>
      </c>
      <c r="G51" s="226">
        <v>684308.113</v>
      </c>
      <c r="H51" s="243"/>
      <c r="I51" s="166">
        <f t="shared" si="10"/>
        <v>684308.113</v>
      </c>
      <c r="J51" s="211">
        <v>215036.34</v>
      </c>
      <c r="K51" s="211">
        <v>5439.832</v>
      </c>
      <c r="L51" s="256">
        <f t="shared" si="8"/>
        <v>904878.89</v>
      </c>
      <c r="M51" s="179"/>
      <c r="N51" s="697"/>
      <c r="O51" s="702"/>
      <c r="P51" s="283">
        <v>158.15101488684755</v>
      </c>
      <c r="Q51" s="282">
        <v>149.36307563870878</v>
      </c>
      <c r="R51" s="282">
        <v>94.44332415164945</v>
      </c>
      <c r="S51" s="284">
        <v>245.58233779391276</v>
      </c>
      <c r="T51" s="285">
        <v>147.34594655583214</v>
      </c>
      <c r="U51" s="282">
        <v>59.998592683599895</v>
      </c>
      <c r="V51" s="286">
        <v>431.0537334263782</v>
      </c>
      <c r="W51" s="287">
        <v>495.51855185125504</v>
      </c>
      <c r="X51" s="282">
        <v>114.95516995351281</v>
      </c>
      <c r="Y51" s="283">
        <v>353.49350374240925</v>
      </c>
      <c r="Z51" s="282">
        <v>265.1073738773798</v>
      </c>
      <c r="AA51" s="282">
        <v>74.99639203286846</v>
      </c>
      <c r="AB51" s="288">
        <v>142.43211153608172</v>
      </c>
      <c r="AC51" s="285">
        <v>138.83743450432812</v>
      </c>
      <c r="AD51" s="282">
        <v>97.47621727082027</v>
      </c>
      <c r="AE51" s="285"/>
      <c r="AF51" s="289"/>
      <c r="AG51" s="282"/>
      <c r="AH51" s="283">
        <v>142.43211153608172</v>
      </c>
      <c r="AI51" s="286">
        <v>138.83743450432812</v>
      </c>
      <c r="AJ51" s="282">
        <v>97.47621727082027</v>
      </c>
      <c r="AK51" s="290">
        <v>107.86916949334642</v>
      </c>
      <c r="AL51" s="282">
        <v>114.56950074061874</v>
      </c>
      <c r="AM51" s="282">
        <v>106.21153502779643</v>
      </c>
      <c r="AN51" s="290">
        <v>127.26901480347112</v>
      </c>
      <c r="AO51" s="287">
        <v>125.7936889360532</v>
      </c>
      <c r="AP51" s="291">
        <v>98.8407815761785</v>
      </c>
      <c r="AQ51" s="280"/>
    </row>
    <row r="52" spans="1:43" s="234" customFormat="1" ht="27" customHeight="1">
      <c r="A52" s="179" t="s">
        <v>76</v>
      </c>
      <c r="B52" s="180"/>
      <c r="C52" s="156" t="s">
        <v>24</v>
      </c>
      <c r="D52" s="158"/>
      <c r="E52" s="158">
        <v>0.06</v>
      </c>
      <c r="F52" s="160">
        <f t="shared" si="9"/>
        <v>0.06</v>
      </c>
      <c r="G52" s="225"/>
      <c r="H52" s="242"/>
      <c r="I52" s="160"/>
      <c r="J52" s="210"/>
      <c r="K52" s="210">
        <v>406.385</v>
      </c>
      <c r="L52" s="255">
        <f t="shared" si="8"/>
        <v>406.445</v>
      </c>
      <c r="M52" s="179"/>
      <c r="N52" s="694" t="s">
        <v>77</v>
      </c>
      <c r="O52" s="693"/>
      <c r="P52" s="395">
        <v>0.0064</v>
      </c>
      <c r="Q52" s="396">
        <v>10.753</v>
      </c>
      <c r="R52" s="397">
        <v>1680.15625</v>
      </c>
      <c r="S52" s="398"/>
      <c r="T52" s="399"/>
      <c r="U52" s="400"/>
      <c r="V52" s="381"/>
      <c r="W52" s="381"/>
      <c r="X52" s="400"/>
      <c r="Y52" s="395"/>
      <c r="Z52" s="396"/>
      <c r="AA52" s="400"/>
      <c r="AB52" s="383"/>
      <c r="AC52" s="381"/>
      <c r="AD52" s="400"/>
      <c r="AE52" s="381"/>
      <c r="AF52" s="381"/>
      <c r="AG52" s="400"/>
      <c r="AH52" s="395"/>
      <c r="AI52" s="399"/>
      <c r="AJ52" s="400"/>
      <c r="AK52" s="383">
        <v>0.0064</v>
      </c>
      <c r="AL52" s="381">
        <v>10.753</v>
      </c>
      <c r="AM52" s="400">
        <v>1680.15625</v>
      </c>
      <c r="AN52" s="383"/>
      <c r="AO52" s="381"/>
      <c r="AP52" s="401"/>
      <c r="AQ52" s="280"/>
    </row>
    <row r="53" spans="1:43" s="234" customFormat="1" ht="27" customHeight="1">
      <c r="A53" s="183"/>
      <c r="B53" s="184"/>
      <c r="C53" s="161" t="s">
        <v>29</v>
      </c>
      <c r="D53" s="163"/>
      <c r="E53" s="163">
        <v>50.61</v>
      </c>
      <c r="F53" s="166">
        <f t="shared" si="9"/>
        <v>50.61</v>
      </c>
      <c r="G53" s="226"/>
      <c r="H53" s="243"/>
      <c r="I53" s="166"/>
      <c r="J53" s="211"/>
      <c r="K53" s="211">
        <v>38558.906</v>
      </c>
      <c r="L53" s="256">
        <f t="shared" si="8"/>
        <v>38609.516</v>
      </c>
      <c r="M53" s="179"/>
      <c r="N53" s="694"/>
      <c r="O53" s="693"/>
      <c r="P53" s="322"/>
      <c r="Q53" s="323"/>
      <c r="R53" s="282"/>
      <c r="S53" s="324"/>
      <c r="T53" s="323"/>
      <c r="U53" s="326"/>
      <c r="V53" s="323"/>
      <c r="W53" s="323"/>
      <c r="X53" s="282"/>
      <c r="Y53" s="322"/>
      <c r="Z53" s="323"/>
      <c r="AA53" s="326"/>
      <c r="AB53" s="329"/>
      <c r="AC53" s="323"/>
      <c r="AD53" s="326"/>
      <c r="AE53" s="323"/>
      <c r="AF53" s="323"/>
      <c r="AG53" s="326"/>
      <c r="AH53" s="322"/>
      <c r="AI53" s="325"/>
      <c r="AJ53" s="326"/>
      <c r="AK53" s="329"/>
      <c r="AL53" s="323"/>
      <c r="AM53" s="326"/>
      <c r="AN53" s="329"/>
      <c r="AO53" s="323"/>
      <c r="AP53" s="327"/>
      <c r="AQ53" s="280"/>
    </row>
    <row r="54" spans="1:43" s="234" customFormat="1" ht="27" customHeight="1">
      <c r="A54" s="179" t="s">
        <v>78</v>
      </c>
      <c r="B54" s="180"/>
      <c r="C54" s="156" t="s">
        <v>24</v>
      </c>
      <c r="D54" s="158"/>
      <c r="E54" s="158"/>
      <c r="F54" s="160"/>
      <c r="G54" s="225">
        <v>0.031</v>
      </c>
      <c r="H54" s="242"/>
      <c r="I54" s="160">
        <f t="shared" si="10"/>
        <v>0.031</v>
      </c>
      <c r="J54" s="210">
        <v>3.4988</v>
      </c>
      <c r="K54" s="210">
        <v>7.7628</v>
      </c>
      <c r="L54" s="255">
        <f t="shared" si="8"/>
        <v>11.2926</v>
      </c>
      <c r="M54" s="179"/>
      <c r="N54" s="697"/>
      <c r="O54" s="698"/>
      <c r="P54" s="283"/>
      <c r="Q54" s="282"/>
      <c r="R54" s="282"/>
      <c r="S54" s="284"/>
      <c r="T54" s="285"/>
      <c r="U54" s="282"/>
      <c r="V54" s="286"/>
      <c r="W54" s="287"/>
      <c r="X54" s="282"/>
      <c r="Y54" s="283"/>
      <c r="Z54" s="282"/>
      <c r="AA54" s="282"/>
      <c r="AB54" s="288"/>
      <c r="AC54" s="285"/>
      <c r="AD54" s="282"/>
      <c r="AE54" s="285"/>
      <c r="AF54" s="289"/>
      <c r="AG54" s="282"/>
      <c r="AH54" s="283"/>
      <c r="AI54" s="286"/>
      <c r="AJ54" s="282"/>
      <c r="AK54" s="290"/>
      <c r="AL54" s="282"/>
      <c r="AM54" s="282"/>
      <c r="AN54" s="290"/>
      <c r="AO54" s="287"/>
      <c r="AP54" s="291"/>
      <c r="AQ54" s="280"/>
    </row>
    <row r="55" spans="1:43" s="234" customFormat="1" ht="27" customHeight="1">
      <c r="A55" s="183"/>
      <c r="B55" s="184"/>
      <c r="C55" s="161" t="s">
        <v>29</v>
      </c>
      <c r="D55" s="163"/>
      <c r="E55" s="163"/>
      <c r="F55" s="166"/>
      <c r="G55" s="226">
        <v>17.441</v>
      </c>
      <c r="H55" s="243"/>
      <c r="I55" s="166">
        <f t="shared" si="10"/>
        <v>17.441</v>
      </c>
      <c r="J55" s="211">
        <v>997.848</v>
      </c>
      <c r="K55" s="211">
        <v>719.623</v>
      </c>
      <c r="L55" s="256">
        <f t="shared" si="8"/>
        <v>1734.912</v>
      </c>
      <c r="M55" s="179"/>
      <c r="N55" s="699" t="s">
        <v>79</v>
      </c>
      <c r="O55" s="693"/>
      <c r="P55" s="270">
        <v>11.2926</v>
      </c>
      <c r="Q55" s="271">
        <v>1734.912</v>
      </c>
      <c r="R55" s="272">
        <v>153.63264438658945</v>
      </c>
      <c r="S55" s="292"/>
      <c r="T55" s="277"/>
      <c r="U55" s="275"/>
      <c r="V55" s="293"/>
      <c r="W55" s="293"/>
      <c r="X55" s="275"/>
      <c r="Y55" s="270"/>
      <c r="Z55" s="271"/>
      <c r="AA55" s="275"/>
      <c r="AB55" s="294">
        <v>0.031</v>
      </c>
      <c r="AC55" s="293">
        <v>17.441</v>
      </c>
      <c r="AD55" s="275">
        <v>562.6129032258065</v>
      </c>
      <c r="AE55" s="293"/>
      <c r="AF55" s="293"/>
      <c r="AG55" s="275"/>
      <c r="AH55" s="270">
        <v>0.031</v>
      </c>
      <c r="AI55" s="277">
        <v>17.441</v>
      </c>
      <c r="AJ55" s="275">
        <v>562.6129032258065</v>
      </c>
      <c r="AK55" s="294">
        <v>3.4988</v>
      </c>
      <c r="AL55" s="293">
        <v>997.848</v>
      </c>
      <c r="AM55" s="275">
        <v>285.1972104721619</v>
      </c>
      <c r="AN55" s="294">
        <v>7.7628</v>
      </c>
      <c r="AO55" s="293">
        <v>719.623</v>
      </c>
      <c r="AP55" s="279">
        <v>92.70147369505848</v>
      </c>
      <c r="AQ55" s="280"/>
    </row>
    <row r="56" spans="1:43" s="234" customFormat="1" ht="27" customHeight="1">
      <c r="A56" s="179" t="s">
        <v>128</v>
      </c>
      <c r="B56" s="155" t="s">
        <v>80</v>
      </c>
      <c r="C56" s="156" t="s">
        <v>24</v>
      </c>
      <c r="D56" s="158">
        <v>0.5373</v>
      </c>
      <c r="E56" s="158"/>
      <c r="F56" s="160">
        <f t="shared" si="9"/>
        <v>0.5373</v>
      </c>
      <c r="G56" s="225">
        <v>0.0296</v>
      </c>
      <c r="H56" s="242"/>
      <c r="I56" s="160">
        <f t="shared" si="10"/>
        <v>0.0296</v>
      </c>
      <c r="J56" s="210">
        <v>0.0013</v>
      </c>
      <c r="K56" s="210">
        <v>0.052</v>
      </c>
      <c r="L56" s="255">
        <f t="shared" si="8"/>
        <v>0.6202</v>
      </c>
      <c r="M56" s="179"/>
      <c r="N56" s="699"/>
      <c r="O56" s="693"/>
      <c r="P56" s="385">
        <v>3.05136</v>
      </c>
      <c r="Q56" s="386">
        <v>1235.379001136944</v>
      </c>
      <c r="R56" s="387">
        <v>404.8617669291542</v>
      </c>
      <c r="S56" s="406">
        <v>0.0468</v>
      </c>
      <c r="T56" s="386">
        <v>6.993001136944025</v>
      </c>
      <c r="U56" s="390">
        <v>149.42310121675266</v>
      </c>
      <c r="V56" s="386">
        <v>0.03046</v>
      </c>
      <c r="W56" s="386">
        <v>36.774</v>
      </c>
      <c r="X56" s="390">
        <v>1207.2882468811556</v>
      </c>
      <c r="Y56" s="385">
        <v>0.07726</v>
      </c>
      <c r="Z56" s="386">
        <v>43.767001136944025</v>
      </c>
      <c r="AA56" s="390">
        <v>566.4897895022525</v>
      </c>
      <c r="AB56" s="393">
        <v>0.113</v>
      </c>
      <c r="AC56" s="386">
        <v>114.05</v>
      </c>
      <c r="AD56" s="390">
        <v>1009.29203539823</v>
      </c>
      <c r="AE56" s="386"/>
      <c r="AF56" s="386"/>
      <c r="AG56" s="390"/>
      <c r="AH56" s="385">
        <v>0.113</v>
      </c>
      <c r="AI56" s="391">
        <v>114.05</v>
      </c>
      <c r="AJ56" s="390">
        <v>1009.29203539823</v>
      </c>
      <c r="AK56" s="393">
        <v>2.7216</v>
      </c>
      <c r="AL56" s="386">
        <v>1053.454</v>
      </c>
      <c r="AM56" s="390">
        <v>387.07157554379774</v>
      </c>
      <c r="AN56" s="393">
        <v>0.1395</v>
      </c>
      <c r="AO56" s="386">
        <v>24.108</v>
      </c>
      <c r="AP56" s="394">
        <v>172.81720430107526</v>
      </c>
      <c r="AQ56" s="280"/>
    </row>
    <row r="57" spans="1:43" s="234" customFormat="1" ht="27" customHeight="1">
      <c r="A57" s="269" t="s">
        <v>58</v>
      </c>
      <c r="B57" s="161"/>
      <c r="C57" s="161" t="s">
        <v>29</v>
      </c>
      <c r="D57" s="163">
        <v>507.7486140872999</v>
      </c>
      <c r="E57" s="163"/>
      <c r="F57" s="166">
        <f t="shared" si="9"/>
        <v>507.7486140872999</v>
      </c>
      <c r="G57" s="226">
        <v>19.374</v>
      </c>
      <c r="H57" s="243"/>
      <c r="I57" s="166">
        <f t="shared" si="10"/>
        <v>19.374</v>
      </c>
      <c r="J57" s="211">
        <v>2.389</v>
      </c>
      <c r="K57" s="211">
        <v>25.329</v>
      </c>
      <c r="L57" s="256">
        <f t="shared" si="8"/>
        <v>554.8406140872999</v>
      </c>
      <c r="M57" s="179"/>
      <c r="N57" s="697"/>
      <c r="O57" s="698"/>
      <c r="P57" s="283">
        <v>370.08415919458866</v>
      </c>
      <c r="Q57" s="282">
        <v>140.43560708117312</v>
      </c>
      <c r="R57" s="282">
        <v>37.946938173955374</v>
      </c>
      <c r="S57" s="284"/>
      <c r="T57" s="285"/>
      <c r="U57" s="282"/>
      <c r="V57" s="286"/>
      <c r="W57" s="287"/>
      <c r="X57" s="282"/>
      <c r="Y57" s="283"/>
      <c r="Z57" s="282"/>
      <c r="AA57" s="282"/>
      <c r="AB57" s="288">
        <v>27.43362831858407</v>
      </c>
      <c r="AC57" s="285">
        <v>15.29241560718983</v>
      </c>
      <c r="AD57" s="282">
        <v>55.743321406853255</v>
      </c>
      <c r="AE57" s="285"/>
      <c r="AF57" s="289"/>
      <c r="AG57" s="282"/>
      <c r="AH57" s="283">
        <v>27.43362831858407</v>
      </c>
      <c r="AI57" s="286">
        <v>15.29241560718983</v>
      </c>
      <c r="AJ57" s="282">
        <v>55.743321406853255</v>
      </c>
      <c r="AK57" s="290">
        <v>128.55673133450912</v>
      </c>
      <c r="AL57" s="282">
        <v>94.72155404982088</v>
      </c>
      <c r="AM57" s="282">
        <v>73.68074239796287</v>
      </c>
      <c r="AN57" s="290">
        <v>5564.731182795699</v>
      </c>
      <c r="AO57" s="287">
        <v>2984.996681599469</v>
      </c>
      <c r="AP57" s="291">
        <v>53.64134553036609</v>
      </c>
      <c r="AQ57" s="280"/>
    </row>
    <row r="58" spans="1:43" s="234" customFormat="1" ht="27" customHeight="1">
      <c r="A58" s="269" t="s">
        <v>28</v>
      </c>
      <c r="B58" s="155" t="s">
        <v>31</v>
      </c>
      <c r="C58" s="156" t="s">
        <v>24</v>
      </c>
      <c r="D58" s="158">
        <v>0.0753</v>
      </c>
      <c r="E58" s="158">
        <v>0.0052</v>
      </c>
      <c r="F58" s="160">
        <f t="shared" si="9"/>
        <v>0.0805</v>
      </c>
      <c r="G58" s="225"/>
      <c r="H58" s="242"/>
      <c r="I58" s="160"/>
      <c r="J58" s="210">
        <v>0.4247</v>
      </c>
      <c r="K58" s="210">
        <v>0.6412</v>
      </c>
      <c r="L58" s="255">
        <f t="shared" si="8"/>
        <v>1.1463999999999999</v>
      </c>
      <c r="M58" s="179"/>
      <c r="N58" s="692" t="s">
        <v>81</v>
      </c>
      <c r="O58" s="693"/>
      <c r="P58" s="395">
        <v>644.8004000000001</v>
      </c>
      <c r="Q58" s="396">
        <v>173795.31836858075</v>
      </c>
      <c r="R58" s="397">
        <v>269.533515128993</v>
      </c>
      <c r="S58" s="398">
        <v>0.6124</v>
      </c>
      <c r="T58" s="399">
        <v>305.2203685807243</v>
      </c>
      <c r="U58" s="400">
        <v>498.40034059556547</v>
      </c>
      <c r="V58" s="381">
        <v>3.2038</v>
      </c>
      <c r="W58" s="381">
        <v>1810.165</v>
      </c>
      <c r="X58" s="400">
        <v>565.0056183282352</v>
      </c>
      <c r="Y58" s="395">
        <v>3.8162000000000003</v>
      </c>
      <c r="Z58" s="396">
        <v>2115.3853685807244</v>
      </c>
      <c r="AA58" s="400">
        <v>554.3172183273215</v>
      </c>
      <c r="AB58" s="383">
        <v>569.7387</v>
      </c>
      <c r="AC58" s="381">
        <v>151986.983</v>
      </c>
      <c r="AD58" s="400">
        <v>266.7661210305707</v>
      </c>
      <c r="AE58" s="381"/>
      <c r="AF58" s="381"/>
      <c r="AG58" s="400"/>
      <c r="AH58" s="395">
        <v>569.7387</v>
      </c>
      <c r="AI58" s="399">
        <v>151986.983</v>
      </c>
      <c r="AJ58" s="400">
        <v>266.7661210305707</v>
      </c>
      <c r="AK58" s="383">
        <v>7.3988</v>
      </c>
      <c r="AL58" s="381">
        <v>3926.127</v>
      </c>
      <c r="AM58" s="400">
        <v>530.6437530410337</v>
      </c>
      <c r="AN58" s="383">
        <v>63.8467</v>
      </c>
      <c r="AO58" s="381">
        <v>15766.823</v>
      </c>
      <c r="AP58" s="401">
        <v>246.94812731120012</v>
      </c>
      <c r="AQ58" s="280"/>
    </row>
    <row r="59" spans="1:43" s="234" customFormat="1" ht="27" customHeight="1">
      <c r="A59" s="269" t="s">
        <v>35</v>
      </c>
      <c r="B59" s="161" t="s">
        <v>82</v>
      </c>
      <c r="C59" s="161" t="s">
        <v>29</v>
      </c>
      <c r="D59" s="163">
        <v>3.270750734913124</v>
      </c>
      <c r="E59" s="163">
        <v>5.46</v>
      </c>
      <c r="F59" s="166">
        <f t="shared" si="9"/>
        <v>8.730750734913125</v>
      </c>
      <c r="G59" s="226"/>
      <c r="H59" s="243"/>
      <c r="I59" s="166"/>
      <c r="J59" s="211">
        <v>135.139</v>
      </c>
      <c r="K59" s="211">
        <v>113.655</v>
      </c>
      <c r="L59" s="256">
        <f t="shared" si="8"/>
        <v>257.52475073491314</v>
      </c>
      <c r="M59" s="179"/>
      <c r="N59" s="692"/>
      <c r="O59" s="693"/>
      <c r="P59" s="322">
        <v>899.4206000000001</v>
      </c>
      <c r="Q59" s="323">
        <v>217628.25987564682</v>
      </c>
      <c r="R59" s="282">
        <v>241.96494929696604</v>
      </c>
      <c r="S59" s="324">
        <v>2.1815</v>
      </c>
      <c r="T59" s="323">
        <v>772.8158756468252</v>
      </c>
      <c r="U59" s="326">
        <v>354.2589391000803</v>
      </c>
      <c r="V59" s="323">
        <v>122.7807</v>
      </c>
      <c r="W59" s="323">
        <v>27252.065</v>
      </c>
      <c r="X59" s="326">
        <v>221.9572375788703</v>
      </c>
      <c r="Y59" s="322">
        <v>124.9622</v>
      </c>
      <c r="Z59" s="323">
        <v>28024.880875646824</v>
      </c>
      <c r="AA59" s="326">
        <v>224.2668653052429</v>
      </c>
      <c r="AB59" s="329">
        <v>626.2439</v>
      </c>
      <c r="AC59" s="323">
        <v>154001.164</v>
      </c>
      <c r="AD59" s="326">
        <v>245.91243763013097</v>
      </c>
      <c r="AE59" s="323"/>
      <c r="AF59" s="323"/>
      <c r="AG59" s="326"/>
      <c r="AH59" s="322">
        <v>626.2439</v>
      </c>
      <c r="AI59" s="325">
        <v>154001.164</v>
      </c>
      <c r="AJ59" s="326">
        <v>245.91243763013097</v>
      </c>
      <c r="AK59" s="329">
        <v>12.494</v>
      </c>
      <c r="AL59" s="323">
        <v>6052.52</v>
      </c>
      <c r="AM59" s="326">
        <v>484.4341283816232</v>
      </c>
      <c r="AN59" s="329">
        <v>135.7205</v>
      </c>
      <c r="AO59" s="323">
        <v>29549.695</v>
      </c>
      <c r="AP59" s="327">
        <v>217.72462524084426</v>
      </c>
      <c r="AQ59" s="280"/>
    </row>
    <row r="60" spans="1:43" s="234" customFormat="1" ht="27" customHeight="1">
      <c r="A60" s="269"/>
      <c r="B60" s="155" t="s">
        <v>36</v>
      </c>
      <c r="C60" s="156" t="s">
        <v>24</v>
      </c>
      <c r="D60" s="167">
        <f aca="true" t="shared" si="11" ref="D60:K61">D56+D58</f>
        <v>0.6126</v>
      </c>
      <c r="E60" s="167">
        <f t="shared" si="11"/>
        <v>0.0052</v>
      </c>
      <c r="F60" s="160">
        <f>F56+F58</f>
        <v>0.6178</v>
      </c>
      <c r="G60" s="168">
        <f>G56+G58</f>
        <v>0.0296</v>
      </c>
      <c r="H60" s="157"/>
      <c r="I60" s="160">
        <f>I56+I58</f>
        <v>0.0296</v>
      </c>
      <c r="J60" s="160">
        <f t="shared" si="11"/>
        <v>0.42600000000000005</v>
      </c>
      <c r="K60" s="160">
        <f t="shared" si="11"/>
        <v>0.6932</v>
      </c>
      <c r="L60" s="255">
        <f t="shared" si="8"/>
        <v>1.7666000000000002</v>
      </c>
      <c r="M60" s="179"/>
      <c r="N60" s="703"/>
      <c r="O60" s="698"/>
      <c r="P60" s="283">
        <v>71.69064173090987</v>
      </c>
      <c r="Q60" s="282">
        <v>79.8588007218767</v>
      </c>
      <c r="R60" s="282">
        <v>111.39361957677256</v>
      </c>
      <c r="S60" s="284">
        <v>28.07242722897089</v>
      </c>
      <c r="T60" s="285">
        <v>39.49457797114525</v>
      </c>
      <c r="U60" s="282">
        <v>140.68814801445683</v>
      </c>
      <c r="V60" s="286">
        <v>2.6093677589393125</v>
      </c>
      <c r="W60" s="287">
        <v>6.642303986872188</v>
      </c>
      <c r="X60" s="282">
        <v>254.5560687686366</v>
      </c>
      <c r="Y60" s="283">
        <v>3.0538834943686974</v>
      </c>
      <c r="Z60" s="282">
        <v>7.548240358156029</v>
      </c>
      <c r="AA60" s="282">
        <v>247.16857640688784</v>
      </c>
      <c r="AB60" s="288">
        <v>90.97712568537592</v>
      </c>
      <c r="AC60" s="285">
        <v>98.69210014542489</v>
      </c>
      <c r="AD60" s="282">
        <v>108.48012552817887</v>
      </c>
      <c r="AE60" s="285"/>
      <c r="AF60" s="289"/>
      <c r="AG60" s="282"/>
      <c r="AH60" s="283">
        <v>90.97712568537592</v>
      </c>
      <c r="AI60" s="286">
        <v>98.69210014542489</v>
      </c>
      <c r="AJ60" s="282">
        <v>108.48012552817887</v>
      </c>
      <c r="AK60" s="290">
        <v>59.218825036017286</v>
      </c>
      <c r="AL60" s="282">
        <v>64.86764190783343</v>
      </c>
      <c r="AM60" s="282">
        <v>109.53888711635278</v>
      </c>
      <c r="AN60" s="290">
        <v>47.04278277784123</v>
      </c>
      <c r="AO60" s="287">
        <v>53.3569737352619</v>
      </c>
      <c r="AP60" s="291">
        <v>113.42223096630858</v>
      </c>
      <c r="AQ60" s="280"/>
    </row>
    <row r="61" spans="1:43" s="234" customFormat="1" ht="27" customHeight="1">
      <c r="A61" s="183"/>
      <c r="B61" s="161"/>
      <c r="C61" s="161" t="s">
        <v>29</v>
      </c>
      <c r="D61" s="169">
        <f t="shared" si="11"/>
        <v>511.01936482221305</v>
      </c>
      <c r="E61" s="169">
        <f t="shared" si="11"/>
        <v>5.46</v>
      </c>
      <c r="F61" s="166">
        <f>F57+F59</f>
        <v>516.479364822213</v>
      </c>
      <c r="G61" s="170">
        <f>G57+G59</f>
        <v>19.374</v>
      </c>
      <c r="H61" s="162"/>
      <c r="I61" s="166">
        <f>I57+I59</f>
        <v>19.374</v>
      </c>
      <c r="J61" s="166">
        <f t="shared" si="11"/>
        <v>137.52800000000002</v>
      </c>
      <c r="K61" s="166">
        <f t="shared" si="11"/>
        <v>138.984</v>
      </c>
      <c r="L61" s="256">
        <f t="shared" si="8"/>
        <v>812.3653648222131</v>
      </c>
      <c r="M61" s="179"/>
      <c r="N61" s="692" t="s">
        <v>83</v>
      </c>
      <c r="O61" s="693"/>
      <c r="P61" s="377"/>
      <c r="Q61" s="378"/>
      <c r="R61" s="379"/>
      <c r="S61" s="380"/>
      <c r="T61" s="381"/>
      <c r="U61" s="382"/>
      <c r="V61" s="381"/>
      <c r="W61" s="381"/>
      <c r="X61" s="382"/>
      <c r="Y61" s="377"/>
      <c r="Z61" s="378"/>
      <c r="AA61" s="382"/>
      <c r="AB61" s="383"/>
      <c r="AC61" s="381"/>
      <c r="AD61" s="382"/>
      <c r="AE61" s="381"/>
      <c r="AF61" s="381"/>
      <c r="AG61" s="382"/>
      <c r="AH61" s="377"/>
      <c r="AI61" s="381"/>
      <c r="AJ61" s="382"/>
      <c r="AK61" s="383"/>
      <c r="AL61" s="381"/>
      <c r="AM61" s="382"/>
      <c r="AN61" s="383"/>
      <c r="AO61" s="381"/>
      <c r="AP61" s="384"/>
      <c r="AQ61" s="280"/>
    </row>
    <row r="62" spans="1:43" s="234" customFormat="1" ht="27" customHeight="1">
      <c r="A62" s="179" t="s">
        <v>128</v>
      </c>
      <c r="B62" s="155" t="s">
        <v>84</v>
      </c>
      <c r="C62" s="156" t="s">
        <v>24</v>
      </c>
      <c r="D62" s="158">
        <v>1.0544</v>
      </c>
      <c r="E62" s="158">
        <v>11.61</v>
      </c>
      <c r="F62" s="160">
        <f aca="true" t="shared" si="12" ref="F62:F69">D62+E62</f>
        <v>12.664399999999999</v>
      </c>
      <c r="G62" s="225">
        <v>33.6114</v>
      </c>
      <c r="H62" s="242"/>
      <c r="I62" s="160">
        <f aca="true" t="shared" si="13" ref="I62:I67">G62+H62</f>
        <v>33.6114</v>
      </c>
      <c r="J62" s="210">
        <v>11.4253</v>
      </c>
      <c r="K62" s="210"/>
      <c r="L62" s="255">
        <f t="shared" si="8"/>
        <v>57.701100000000004</v>
      </c>
      <c r="M62" s="179"/>
      <c r="N62" s="692"/>
      <c r="O62" s="693"/>
      <c r="P62" s="322"/>
      <c r="Q62" s="323"/>
      <c r="R62" s="282"/>
      <c r="S62" s="324"/>
      <c r="T62" s="323"/>
      <c r="U62" s="326"/>
      <c r="V62" s="323"/>
      <c r="W62" s="323"/>
      <c r="X62" s="326"/>
      <c r="Y62" s="322"/>
      <c r="Z62" s="323"/>
      <c r="AA62" s="326"/>
      <c r="AB62" s="329"/>
      <c r="AC62" s="323"/>
      <c r="AD62" s="326"/>
      <c r="AE62" s="323"/>
      <c r="AF62" s="323"/>
      <c r="AG62" s="326"/>
      <c r="AH62" s="322"/>
      <c r="AI62" s="325"/>
      <c r="AJ62" s="326"/>
      <c r="AK62" s="329"/>
      <c r="AL62" s="323"/>
      <c r="AM62" s="326"/>
      <c r="AN62" s="329"/>
      <c r="AO62" s="323"/>
      <c r="AP62" s="327"/>
      <c r="AQ62" s="280"/>
    </row>
    <row r="63" spans="1:43" s="234" customFormat="1" ht="27" customHeight="1" thickBot="1">
      <c r="A63" s="269" t="s">
        <v>85</v>
      </c>
      <c r="B63" s="161"/>
      <c r="C63" s="161" t="s">
        <v>29</v>
      </c>
      <c r="D63" s="163">
        <v>98.19707206414455</v>
      </c>
      <c r="E63" s="163">
        <v>476.659</v>
      </c>
      <c r="F63" s="166">
        <f t="shared" si="12"/>
        <v>574.8560720641445</v>
      </c>
      <c r="G63" s="226">
        <v>1366.055</v>
      </c>
      <c r="H63" s="243"/>
      <c r="I63" s="166">
        <f t="shared" si="13"/>
        <v>1366.055</v>
      </c>
      <c r="J63" s="211">
        <v>817.241</v>
      </c>
      <c r="K63" s="211"/>
      <c r="L63" s="256">
        <f t="shared" si="8"/>
        <v>2758.1520720641447</v>
      </c>
      <c r="M63" s="179"/>
      <c r="N63" s="704"/>
      <c r="O63" s="705"/>
      <c r="P63" s="341"/>
      <c r="Q63" s="342"/>
      <c r="R63" s="342"/>
      <c r="S63" s="343"/>
      <c r="T63" s="344"/>
      <c r="U63" s="342"/>
      <c r="V63" s="344"/>
      <c r="W63" s="345"/>
      <c r="X63" s="342"/>
      <c r="Y63" s="341"/>
      <c r="Z63" s="342"/>
      <c r="AA63" s="342"/>
      <c r="AB63" s="346"/>
      <c r="AC63" s="344"/>
      <c r="AD63" s="342"/>
      <c r="AE63" s="344"/>
      <c r="AF63" s="347"/>
      <c r="AG63" s="342"/>
      <c r="AH63" s="341"/>
      <c r="AI63" s="344"/>
      <c r="AJ63" s="342"/>
      <c r="AK63" s="346"/>
      <c r="AL63" s="342"/>
      <c r="AM63" s="342"/>
      <c r="AN63" s="346"/>
      <c r="AO63" s="345"/>
      <c r="AP63" s="348"/>
      <c r="AQ63" s="280"/>
    </row>
    <row r="64" spans="1:43" s="234" customFormat="1" ht="27" customHeight="1" thickTop="1">
      <c r="A64" s="269" t="s">
        <v>128</v>
      </c>
      <c r="B64" s="155" t="s">
        <v>86</v>
      </c>
      <c r="C64" s="156" t="s">
        <v>24</v>
      </c>
      <c r="D64" s="158"/>
      <c r="E64" s="158">
        <v>17.24</v>
      </c>
      <c r="F64" s="160">
        <f t="shared" si="12"/>
        <v>17.24</v>
      </c>
      <c r="G64" s="225"/>
      <c r="H64" s="242"/>
      <c r="I64" s="160"/>
      <c r="J64" s="210">
        <v>384.01</v>
      </c>
      <c r="K64" s="210"/>
      <c r="L64" s="255">
        <f t="shared" si="8"/>
        <v>401.25</v>
      </c>
      <c r="M64" s="179"/>
      <c r="N64" s="694" t="s">
        <v>87</v>
      </c>
      <c r="O64" s="693"/>
      <c r="P64" s="407">
        <v>15398.14861</v>
      </c>
      <c r="Q64" s="408">
        <v>2768826.1</v>
      </c>
      <c r="R64" s="409">
        <v>179.81552004257478</v>
      </c>
      <c r="S64" s="410">
        <v>185.26285000000001</v>
      </c>
      <c r="T64" s="411">
        <v>128842.75800000003</v>
      </c>
      <c r="U64" s="412">
        <v>695.4592245558136</v>
      </c>
      <c r="V64" s="411">
        <v>1228.08986</v>
      </c>
      <c r="W64" s="411">
        <v>536649.346</v>
      </c>
      <c r="X64" s="412">
        <v>436.978891756341</v>
      </c>
      <c r="Y64" s="407">
        <v>1413.3527100000001</v>
      </c>
      <c r="Z64" s="408">
        <v>665492.104</v>
      </c>
      <c r="AA64" s="412">
        <v>470.86059926258605</v>
      </c>
      <c r="AB64" s="413">
        <v>8804.3771</v>
      </c>
      <c r="AC64" s="411">
        <v>1232055.613</v>
      </c>
      <c r="AD64" s="412">
        <v>139.93671545486166</v>
      </c>
      <c r="AE64" s="411"/>
      <c r="AF64" s="411"/>
      <c r="AG64" s="412"/>
      <c r="AH64" s="407">
        <v>8804.3771</v>
      </c>
      <c r="AI64" s="411">
        <v>1232055.613</v>
      </c>
      <c r="AJ64" s="412">
        <v>139.93671545486166</v>
      </c>
      <c r="AK64" s="413">
        <v>2958.4341999999992</v>
      </c>
      <c r="AL64" s="411">
        <v>619881.1239999998</v>
      </c>
      <c r="AM64" s="412">
        <v>209.53013725977073</v>
      </c>
      <c r="AN64" s="413">
        <v>2221.9846000000002</v>
      </c>
      <c r="AO64" s="411">
        <v>251397.25899999996</v>
      </c>
      <c r="AP64" s="414">
        <v>113.14086470266263</v>
      </c>
      <c r="AQ64" s="280"/>
    </row>
    <row r="65" spans="1:43" s="234" customFormat="1" ht="27" customHeight="1">
      <c r="A65" s="269" t="s">
        <v>88</v>
      </c>
      <c r="B65" s="161" t="s">
        <v>89</v>
      </c>
      <c r="C65" s="161" t="s">
        <v>29</v>
      </c>
      <c r="D65" s="163"/>
      <c r="E65" s="163">
        <v>1438.71</v>
      </c>
      <c r="F65" s="166">
        <f t="shared" si="12"/>
        <v>1438.71</v>
      </c>
      <c r="G65" s="226"/>
      <c r="H65" s="243"/>
      <c r="I65" s="166"/>
      <c r="J65" s="211">
        <v>45765.199</v>
      </c>
      <c r="K65" s="211"/>
      <c r="L65" s="256">
        <f t="shared" si="8"/>
        <v>47203.909</v>
      </c>
      <c r="M65" s="179"/>
      <c r="N65" s="692"/>
      <c r="O65" s="706"/>
      <c r="P65" s="322">
        <v>6115.756159999999</v>
      </c>
      <c r="Q65" s="323">
        <v>1324404.976</v>
      </c>
      <c r="R65" s="282">
        <v>216.55621011547984</v>
      </c>
      <c r="S65" s="324">
        <v>285.87909999999994</v>
      </c>
      <c r="T65" s="323">
        <v>176832.613</v>
      </c>
      <c r="U65" s="326">
        <v>618.5573307037837</v>
      </c>
      <c r="V65" s="323">
        <v>401.1629599999999</v>
      </c>
      <c r="W65" s="323">
        <v>182151.02599999995</v>
      </c>
      <c r="X65" s="326">
        <v>454.0574384035854</v>
      </c>
      <c r="Y65" s="322">
        <v>687.0420599999998</v>
      </c>
      <c r="Z65" s="323">
        <v>358983.63899999997</v>
      </c>
      <c r="AA65" s="326">
        <v>522.5060587993697</v>
      </c>
      <c r="AB65" s="329">
        <v>3169.4768999999997</v>
      </c>
      <c r="AC65" s="323">
        <v>441024.462</v>
      </c>
      <c r="AD65" s="349">
        <v>139.14739747748283</v>
      </c>
      <c r="AE65" s="323"/>
      <c r="AF65" s="323"/>
      <c r="AG65" s="326"/>
      <c r="AH65" s="322">
        <v>3169.4768999999997</v>
      </c>
      <c r="AI65" s="325">
        <v>441024.462</v>
      </c>
      <c r="AJ65" s="326">
        <v>139.14739747748283</v>
      </c>
      <c r="AK65" s="329">
        <v>876.7305000000001</v>
      </c>
      <c r="AL65" s="323">
        <v>400448.743</v>
      </c>
      <c r="AM65" s="326">
        <v>456.7523805776119</v>
      </c>
      <c r="AN65" s="329">
        <v>1382.5067</v>
      </c>
      <c r="AO65" s="323">
        <v>123948.13199999998</v>
      </c>
      <c r="AP65" s="327">
        <v>89.65463386181057</v>
      </c>
      <c r="AQ65" s="280"/>
    </row>
    <row r="66" spans="1:43" s="234" customFormat="1" ht="27" customHeight="1" thickBot="1">
      <c r="A66" s="269" t="s">
        <v>128</v>
      </c>
      <c r="B66" s="155" t="s">
        <v>90</v>
      </c>
      <c r="C66" s="156" t="s">
        <v>24</v>
      </c>
      <c r="D66" s="158"/>
      <c r="E66" s="158"/>
      <c r="F66" s="160"/>
      <c r="G66" s="225">
        <v>0.081</v>
      </c>
      <c r="H66" s="242"/>
      <c r="I66" s="160">
        <f t="shared" si="13"/>
        <v>0.081</v>
      </c>
      <c r="J66" s="210">
        <v>134.578</v>
      </c>
      <c r="K66" s="210"/>
      <c r="L66" s="255">
        <f t="shared" si="8"/>
        <v>134.659</v>
      </c>
      <c r="M66" s="179"/>
      <c r="N66" s="707"/>
      <c r="O66" s="708"/>
      <c r="P66" s="350">
        <v>251.7783280947552</v>
      </c>
      <c r="Q66" s="351">
        <v>209.06189195713202</v>
      </c>
      <c r="R66" s="351">
        <v>83.03410922581584</v>
      </c>
      <c r="S66" s="352">
        <v>64.80461495786157</v>
      </c>
      <c r="T66" s="353">
        <v>72.86142290958514</v>
      </c>
      <c r="U66" s="353">
        <v>112.43246018352613</v>
      </c>
      <c r="V66" s="354">
        <v>306.1324156148415</v>
      </c>
      <c r="W66" s="353">
        <v>294.6178002862307</v>
      </c>
      <c r="X66" s="353">
        <v>96.2386814524412</v>
      </c>
      <c r="Y66" s="355">
        <v>205.71560204043413</v>
      </c>
      <c r="Z66" s="353">
        <v>185.38229370392006</v>
      </c>
      <c r="AA66" s="353">
        <v>90.1158161389638</v>
      </c>
      <c r="AB66" s="356">
        <v>277.78644166802417</v>
      </c>
      <c r="AC66" s="354">
        <v>279.3621939728141</v>
      </c>
      <c r="AD66" s="353">
        <v>100.56725313709627</v>
      </c>
      <c r="AE66" s="353"/>
      <c r="AF66" s="353"/>
      <c r="AG66" s="353"/>
      <c r="AH66" s="355">
        <v>277.78644166802417</v>
      </c>
      <c r="AI66" s="354">
        <v>279.3621939728141</v>
      </c>
      <c r="AJ66" s="353">
        <v>100.56725313709627</v>
      </c>
      <c r="AK66" s="357">
        <v>337.4394069785412</v>
      </c>
      <c r="AL66" s="358">
        <v>154.79662124947657</v>
      </c>
      <c r="AM66" s="359">
        <v>45.873901520731565</v>
      </c>
      <c r="AN66" s="360">
        <v>160.72143447840074</v>
      </c>
      <c r="AO66" s="351">
        <v>202.82456455253396</v>
      </c>
      <c r="AP66" s="361">
        <v>126.19633791272031</v>
      </c>
      <c r="AQ66" s="280"/>
    </row>
    <row r="67" spans="1:43" s="234" customFormat="1" ht="27" customHeight="1">
      <c r="A67" s="269" t="s">
        <v>35</v>
      </c>
      <c r="B67" s="161"/>
      <c r="C67" s="161" t="s">
        <v>29</v>
      </c>
      <c r="D67" s="163"/>
      <c r="E67" s="163"/>
      <c r="F67" s="166"/>
      <c r="G67" s="226">
        <v>11.34</v>
      </c>
      <c r="H67" s="243"/>
      <c r="I67" s="166">
        <f t="shared" si="13"/>
        <v>11.34</v>
      </c>
      <c r="J67" s="211">
        <v>21664.606</v>
      </c>
      <c r="K67" s="211"/>
      <c r="L67" s="256">
        <f t="shared" si="8"/>
        <v>21675.946</v>
      </c>
      <c r="M67" s="179"/>
      <c r="N67" s="710"/>
      <c r="O67" s="711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</row>
    <row r="68" spans="1:15" s="234" customFormat="1" ht="27" customHeight="1">
      <c r="A68" s="179"/>
      <c r="B68" s="155" t="s">
        <v>31</v>
      </c>
      <c r="C68" s="156" t="s">
        <v>24</v>
      </c>
      <c r="D68" s="158">
        <v>0.166</v>
      </c>
      <c r="E68" s="158">
        <v>0.285</v>
      </c>
      <c r="F68" s="160">
        <f t="shared" si="12"/>
        <v>0.45099999999999996</v>
      </c>
      <c r="G68" s="225"/>
      <c r="H68" s="242"/>
      <c r="I68" s="160"/>
      <c r="J68" s="210">
        <v>74.0296</v>
      </c>
      <c r="K68" s="210">
        <v>3.4285</v>
      </c>
      <c r="L68" s="255">
        <f t="shared" si="8"/>
        <v>77.9091</v>
      </c>
      <c r="M68" s="179"/>
      <c r="N68" s="710"/>
      <c r="O68" s="711"/>
    </row>
    <row r="69" spans="1:15" s="234" customFormat="1" ht="27" customHeight="1" thickBot="1">
      <c r="A69" s="363" t="s">
        <v>128</v>
      </c>
      <c r="B69" s="364" t="s">
        <v>89</v>
      </c>
      <c r="C69" s="364" t="s">
        <v>29</v>
      </c>
      <c r="D69" s="196">
        <v>1.3944003133112772</v>
      </c>
      <c r="E69" s="196">
        <v>2.111</v>
      </c>
      <c r="F69" s="248">
        <f t="shared" si="12"/>
        <v>3.505400313311277</v>
      </c>
      <c r="G69" s="229"/>
      <c r="H69" s="244"/>
      <c r="I69" s="248"/>
      <c r="J69" s="217">
        <v>8635.949</v>
      </c>
      <c r="K69" s="217">
        <v>129.664</v>
      </c>
      <c r="L69" s="257">
        <f t="shared" si="8"/>
        <v>8769.118400313313</v>
      </c>
      <c r="M69" s="179"/>
      <c r="N69" s="710"/>
      <c r="O69" s="711"/>
    </row>
    <row r="70" spans="1:43" s="234" customFormat="1" ht="27" customHeight="1">
      <c r="A70" s="180"/>
      <c r="B70" s="180"/>
      <c r="C70" s="180"/>
      <c r="D70" s="187"/>
      <c r="E70" s="187"/>
      <c r="F70" s="249"/>
      <c r="G70" s="218"/>
      <c r="H70" s="218"/>
      <c r="I70" s="253"/>
      <c r="J70" s="218"/>
      <c r="K70" s="218"/>
      <c r="L70" s="218"/>
      <c r="M70" s="180"/>
      <c r="N70" s="671"/>
      <c r="O70" s="671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7"/>
      <c r="AC70" s="297"/>
      <c r="AD70" s="297"/>
      <c r="AE70" s="297"/>
      <c r="AF70" s="297"/>
      <c r="AG70" s="297"/>
      <c r="AH70" s="297"/>
      <c r="AI70" s="297"/>
      <c r="AJ70" s="297"/>
      <c r="AK70" s="298"/>
      <c r="AL70" s="298"/>
      <c r="AM70" s="297"/>
      <c r="AN70" s="298"/>
      <c r="AO70" s="298"/>
      <c r="AP70" s="297"/>
      <c r="AQ70" s="192"/>
    </row>
    <row r="71" spans="1:43" s="234" customFormat="1" ht="27" customHeight="1" thickBot="1">
      <c r="A71" s="252"/>
      <c r="B71" s="812" t="s">
        <v>153</v>
      </c>
      <c r="C71" s="252"/>
      <c r="D71" s="197"/>
      <c r="E71" s="197"/>
      <c r="F71" s="250"/>
      <c r="G71" s="230"/>
      <c r="H71" s="230"/>
      <c r="I71" s="230"/>
      <c r="J71" s="230"/>
      <c r="K71" s="208"/>
      <c r="L71" s="208" t="s">
        <v>131</v>
      </c>
      <c r="M71" s="180"/>
      <c r="N71" s="671"/>
      <c r="O71" s="709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8"/>
      <c r="AL71" s="298"/>
      <c r="AM71" s="297"/>
      <c r="AN71" s="298"/>
      <c r="AO71" s="298"/>
      <c r="AP71" s="297"/>
      <c r="AQ71" s="192"/>
    </row>
    <row r="72" spans="1:43" s="234" customFormat="1" ht="27" customHeight="1">
      <c r="A72" s="183"/>
      <c r="B72" s="184"/>
      <c r="C72" s="184"/>
      <c r="D72" s="198" t="s">
        <v>4</v>
      </c>
      <c r="E72" s="198" t="s">
        <v>5</v>
      </c>
      <c r="F72" s="235" t="s">
        <v>6</v>
      </c>
      <c r="G72" s="231" t="s">
        <v>7</v>
      </c>
      <c r="H72" s="245" t="s">
        <v>8</v>
      </c>
      <c r="I72" s="235" t="s">
        <v>9</v>
      </c>
      <c r="J72" s="235" t="s">
        <v>10</v>
      </c>
      <c r="K72" s="219" t="s">
        <v>11</v>
      </c>
      <c r="L72" s="258" t="s">
        <v>12</v>
      </c>
      <c r="M72" s="179"/>
      <c r="N72" s="671"/>
      <c r="O72" s="709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8"/>
      <c r="AL72" s="298"/>
      <c r="AM72" s="297"/>
      <c r="AN72" s="298"/>
      <c r="AO72" s="298"/>
      <c r="AP72" s="297"/>
      <c r="AQ72" s="192"/>
    </row>
    <row r="73" spans="1:43" s="234" customFormat="1" ht="27" customHeight="1">
      <c r="A73" s="269" t="s">
        <v>85</v>
      </c>
      <c r="B73" s="155" t="s">
        <v>36</v>
      </c>
      <c r="C73" s="156" t="s">
        <v>24</v>
      </c>
      <c r="D73" s="167">
        <f aca="true" t="shared" si="14" ref="D73:K74">D62+D64+D66+D68</f>
        <v>1.2204</v>
      </c>
      <c r="E73" s="167">
        <f t="shared" si="14"/>
        <v>29.134999999999998</v>
      </c>
      <c r="F73" s="160">
        <f>F62+F64+F66+F68</f>
        <v>30.355399999999996</v>
      </c>
      <c r="G73" s="168">
        <f t="shared" si="14"/>
        <v>33.692400000000006</v>
      </c>
      <c r="H73" s="176"/>
      <c r="I73" s="160">
        <f>I62+I64+I66+I68</f>
        <v>33.692400000000006</v>
      </c>
      <c r="J73" s="160">
        <f t="shared" si="14"/>
        <v>604.0428999999999</v>
      </c>
      <c r="K73" s="160">
        <f t="shared" si="14"/>
        <v>3.4285</v>
      </c>
      <c r="L73" s="255">
        <f aca="true" t="shared" si="15" ref="L73:L104">F73+J73+I73+K73</f>
        <v>671.5192</v>
      </c>
      <c r="M73" s="179"/>
      <c r="N73" s="671"/>
      <c r="O73" s="709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298"/>
      <c r="AL73" s="298"/>
      <c r="AM73" s="297"/>
      <c r="AN73" s="298"/>
      <c r="AO73" s="298"/>
      <c r="AP73" s="297"/>
      <c r="AQ73" s="192"/>
    </row>
    <row r="74" spans="1:43" s="234" customFormat="1" ht="27" customHeight="1">
      <c r="A74" s="224" t="s">
        <v>88</v>
      </c>
      <c r="B74" s="161"/>
      <c r="C74" s="161" t="s">
        <v>29</v>
      </c>
      <c r="D74" s="169">
        <f t="shared" si="14"/>
        <v>99.59147237745583</v>
      </c>
      <c r="E74" s="169">
        <f t="shared" si="14"/>
        <v>1917.4800000000002</v>
      </c>
      <c r="F74" s="166">
        <f>F63+F65+F67+F69</f>
        <v>2017.0714723774558</v>
      </c>
      <c r="G74" s="170">
        <f t="shared" si="14"/>
        <v>1377.395</v>
      </c>
      <c r="H74" s="177"/>
      <c r="I74" s="166">
        <f>I63+I65+I67+I69</f>
        <v>1377.395</v>
      </c>
      <c r="J74" s="166">
        <f t="shared" si="14"/>
        <v>76882.995</v>
      </c>
      <c r="K74" s="166">
        <f t="shared" si="14"/>
        <v>129.664</v>
      </c>
      <c r="L74" s="256">
        <f t="shared" si="15"/>
        <v>80407.12547237746</v>
      </c>
      <c r="M74" s="179"/>
      <c r="N74" s="671"/>
      <c r="O74" s="709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8"/>
      <c r="AL74" s="298"/>
      <c r="AM74" s="297"/>
      <c r="AN74" s="298"/>
      <c r="AO74" s="298"/>
      <c r="AP74" s="297"/>
      <c r="AQ74" s="192"/>
    </row>
    <row r="75" spans="1:43" s="234" customFormat="1" ht="27" customHeight="1">
      <c r="A75" s="179" t="s">
        <v>128</v>
      </c>
      <c r="B75" s="155" t="s">
        <v>71</v>
      </c>
      <c r="C75" s="156" t="s">
        <v>24</v>
      </c>
      <c r="D75" s="158">
        <v>1.1302</v>
      </c>
      <c r="E75" s="158">
        <v>0.8754</v>
      </c>
      <c r="F75" s="160">
        <f aca="true" t="shared" si="16" ref="F75:F133">D75+E75</f>
        <v>2.0056000000000003</v>
      </c>
      <c r="G75" s="225">
        <v>22.6195</v>
      </c>
      <c r="H75" s="242"/>
      <c r="I75" s="160">
        <f aca="true" t="shared" si="17" ref="I75:I133">G75+H75</f>
        <v>22.6195</v>
      </c>
      <c r="J75" s="210">
        <v>0.5016</v>
      </c>
      <c r="K75" s="210">
        <v>1.9505</v>
      </c>
      <c r="L75" s="255">
        <f t="shared" si="15"/>
        <v>27.077199999999998</v>
      </c>
      <c r="M75" s="179"/>
      <c r="N75" s="671"/>
      <c r="O75" s="709"/>
      <c r="P75" s="297"/>
      <c r="Q75" s="297"/>
      <c r="R75" s="297"/>
      <c r="S75" s="297"/>
      <c r="T75" s="297"/>
      <c r="U75" s="297"/>
      <c r="V75" s="297"/>
      <c r="W75" s="297"/>
      <c r="X75" s="297"/>
      <c r="Y75" s="297"/>
      <c r="Z75" s="297"/>
      <c r="AA75" s="297"/>
      <c r="AB75" s="297"/>
      <c r="AC75" s="297"/>
      <c r="AD75" s="297"/>
      <c r="AE75" s="297"/>
      <c r="AF75" s="297"/>
      <c r="AG75" s="297"/>
      <c r="AH75" s="297"/>
      <c r="AI75" s="297"/>
      <c r="AJ75" s="297"/>
      <c r="AK75" s="298"/>
      <c r="AL75" s="298"/>
      <c r="AM75" s="297"/>
      <c r="AN75" s="298"/>
      <c r="AO75" s="298"/>
      <c r="AP75" s="297"/>
      <c r="AQ75" s="192"/>
    </row>
    <row r="76" spans="1:43" s="234" customFormat="1" ht="27" customHeight="1">
      <c r="A76" s="269" t="s">
        <v>52</v>
      </c>
      <c r="B76" s="161"/>
      <c r="C76" s="161" t="s">
        <v>29</v>
      </c>
      <c r="D76" s="163">
        <v>2082.4665179145854</v>
      </c>
      <c r="E76" s="163">
        <v>2001.765</v>
      </c>
      <c r="F76" s="166">
        <f t="shared" si="16"/>
        <v>4084.2315179145853</v>
      </c>
      <c r="G76" s="226">
        <v>15044.445</v>
      </c>
      <c r="H76" s="243"/>
      <c r="I76" s="166">
        <f t="shared" si="17"/>
        <v>15044.445</v>
      </c>
      <c r="J76" s="211">
        <v>797.068</v>
      </c>
      <c r="K76" s="211">
        <v>1884.959</v>
      </c>
      <c r="L76" s="256">
        <f t="shared" si="15"/>
        <v>21810.703517914586</v>
      </c>
      <c r="M76" s="179"/>
      <c r="N76" s="671"/>
      <c r="O76" s="709"/>
      <c r="P76" s="297"/>
      <c r="Q76" s="297"/>
      <c r="R76" s="297"/>
      <c r="S76" s="297"/>
      <c r="T76" s="297"/>
      <c r="U76" s="297"/>
      <c r="V76" s="297"/>
      <c r="W76" s="297"/>
      <c r="X76" s="297"/>
      <c r="Y76" s="297"/>
      <c r="Z76" s="297"/>
      <c r="AA76" s="297"/>
      <c r="AB76" s="297"/>
      <c r="AC76" s="297"/>
      <c r="AD76" s="297"/>
      <c r="AE76" s="297"/>
      <c r="AF76" s="297"/>
      <c r="AG76" s="297"/>
      <c r="AH76" s="297"/>
      <c r="AI76" s="297"/>
      <c r="AJ76" s="297"/>
      <c r="AK76" s="298"/>
      <c r="AL76" s="298"/>
      <c r="AM76" s="297"/>
      <c r="AN76" s="298"/>
      <c r="AO76" s="298"/>
      <c r="AP76" s="297"/>
      <c r="AQ76" s="192"/>
    </row>
    <row r="77" spans="1:43" s="234" customFormat="1" ht="27" customHeight="1">
      <c r="A77" s="269" t="s">
        <v>128</v>
      </c>
      <c r="B77" s="155" t="s">
        <v>92</v>
      </c>
      <c r="C77" s="156" t="s">
        <v>24</v>
      </c>
      <c r="D77" s="158"/>
      <c r="E77" s="158">
        <v>0.0318</v>
      </c>
      <c r="F77" s="160">
        <f t="shared" si="16"/>
        <v>0.0318</v>
      </c>
      <c r="G77" s="225">
        <v>0.0266</v>
      </c>
      <c r="H77" s="242"/>
      <c r="I77" s="160">
        <f t="shared" si="17"/>
        <v>0.0266</v>
      </c>
      <c r="J77" s="210"/>
      <c r="K77" s="210"/>
      <c r="L77" s="255">
        <f t="shared" si="15"/>
        <v>0.0584</v>
      </c>
      <c r="M77" s="179"/>
      <c r="N77" s="671"/>
      <c r="O77" s="709"/>
      <c r="P77" s="297"/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  <c r="AG77" s="297"/>
      <c r="AH77" s="297"/>
      <c r="AI77" s="297"/>
      <c r="AJ77" s="297"/>
      <c r="AK77" s="298"/>
      <c r="AL77" s="298"/>
      <c r="AM77" s="297"/>
      <c r="AN77" s="298"/>
      <c r="AO77" s="298"/>
      <c r="AP77" s="297"/>
      <c r="AQ77" s="192"/>
    </row>
    <row r="78" spans="1:43" s="234" customFormat="1" ht="27" customHeight="1">
      <c r="A78" s="269" t="s">
        <v>128</v>
      </c>
      <c r="B78" s="161"/>
      <c r="C78" s="161" t="s">
        <v>29</v>
      </c>
      <c r="D78" s="163"/>
      <c r="E78" s="163">
        <v>5.786</v>
      </c>
      <c r="F78" s="166">
        <f t="shared" si="16"/>
        <v>5.786</v>
      </c>
      <c r="G78" s="226">
        <v>1.432</v>
      </c>
      <c r="H78" s="243"/>
      <c r="I78" s="166">
        <f t="shared" si="17"/>
        <v>1.432</v>
      </c>
      <c r="J78" s="211"/>
      <c r="K78" s="211"/>
      <c r="L78" s="256">
        <f t="shared" si="15"/>
        <v>7.218</v>
      </c>
      <c r="M78" s="179"/>
      <c r="N78" s="671"/>
      <c r="O78" s="709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97"/>
      <c r="AH78" s="297"/>
      <c r="AI78" s="297"/>
      <c r="AJ78" s="297"/>
      <c r="AK78" s="298"/>
      <c r="AL78" s="298"/>
      <c r="AM78" s="297"/>
      <c r="AN78" s="298"/>
      <c r="AO78" s="298"/>
      <c r="AP78" s="297"/>
      <c r="AQ78" s="192"/>
    </row>
    <row r="79" spans="1:43" s="234" customFormat="1" ht="27" customHeight="1">
      <c r="A79" s="269" t="s">
        <v>93</v>
      </c>
      <c r="B79" s="155" t="s">
        <v>94</v>
      </c>
      <c r="C79" s="156" t="s">
        <v>24</v>
      </c>
      <c r="D79" s="158"/>
      <c r="E79" s="158"/>
      <c r="F79" s="160"/>
      <c r="G79" s="225"/>
      <c r="H79" s="242"/>
      <c r="I79" s="160"/>
      <c r="J79" s="210"/>
      <c r="K79" s="210"/>
      <c r="L79" s="255"/>
      <c r="M79" s="179"/>
      <c r="N79" s="671"/>
      <c r="O79" s="709"/>
      <c r="P79" s="297"/>
      <c r="Q79" s="297"/>
      <c r="R79" s="297"/>
      <c r="S79" s="297"/>
      <c r="T79" s="297"/>
      <c r="U79" s="297"/>
      <c r="V79" s="297"/>
      <c r="W79" s="297"/>
      <c r="X79" s="297"/>
      <c r="Y79" s="297"/>
      <c r="Z79" s="297"/>
      <c r="AA79" s="297"/>
      <c r="AB79" s="297"/>
      <c r="AC79" s="297"/>
      <c r="AD79" s="297"/>
      <c r="AE79" s="297"/>
      <c r="AF79" s="297"/>
      <c r="AG79" s="297"/>
      <c r="AH79" s="297"/>
      <c r="AI79" s="297"/>
      <c r="AJ79" s="297"/>
      <c r="AK79" s="298"/>
      <c r="AL79" s="298"/>
      <c r="AM79" s="297"/>
      <c r="AN79" s="298"/>
      <c r="AO79" s="298"/>
      <c r="AP79" s="297"/>
      <c r="AQ79" s="192"/>
    </row>
    <row r="80" spans="1:43" s="234" customFormat="1" ht="27" customHeight="1">
      <c r="A80" s="269"/>
      <c r="B80" s="161" t="s">
        <v>95</v>
      </c>
      <c r="C80" s="161" t="s">
        <v>29</v>
      </c>
      <c r="D80" s="163"/>
      <c r="E80" s="163"/>
      <c r="F80" s="166"/>
      <c r="G80" s="226"/>
      <c r="H80" s="243"/>
      <c r="I80" s="166"/>
      <c r="J80" s="211"/>
      <c r="K80" s="211"/>
      <c r="L80" s="256"/>
      <c r="M80" s="179"/>
      <c r="N80" s="671"/>
      <c r="O80" s="709"/>
      <c r="P80" s="297"/>
      <c r="Q80" s="297"/>
      <c r="R80" s="297"/>
      <c r="S80" s="297"/>
      <c r="T80" s="297"/>
      <c r="U80" s="297"/>
      <c r="V80" s="297"/>
      <c r="W80" s="297"/>
      <c r="X80" s="297"/>
      <c r="Y80" s="297"/>
      <c r="Z80" s="297"/>
      <c r="AA80" s="297"/>
      <c r="AB80" s="297"/>
      <c r="AC80" s="297"/>
      <c r="AD80" s="297"/>
      <c r="AE80" s="297"/>
      <c r="AF80" s="297"/>
      <c r="AG80" s="297"/>
      <c r="AH80" s="297"/>
      <c r="AI80" s="297"/>
      <c r="AJ80" s="297"/>
      <c r="AK80" s="298"/>
      <c r="AL80" s="298"/>
      <c r="AM80" s="297"/>
      <c r="AN80" s="298"/>
      <c r="AO80" s="298"/>
      <c r="AP80" s="297"/>
      <c r="AQ80" s="192"/>
    </row>
    <row r="81" spans="1:43" s="234" customFormat="1" ht="27" customHeight="1">
      <c r="A81" s="269"/>
      <c r="B81" s="155" t="s">
        <v>96</v>
      </c>
      <c r="C81" s="156" t="s">
        <v>24</v>
      </c>
      <c r="D81" s="158"/>
      <c r="E81" s="158"/>
      <c r="F81" s="160"/>
      <c r="G81" s="225"/>
      <c r="H81" s="242"/>
      <c r="I81" s="160"/>
      <c r="J81" s="210"/>
      <c r="K81" s="210"/>
      <c r="L81" s="255"/>
      <c r="M81" s="179"/>
      <c r="N81" s="671"/>
      <c r="O81" s="709"/>
      <c r="P81" s="297"/>
      <c r="Q81" s="297"/>
      <c r="R81" s="297"/>
      <c r="S81" s="297"/>
      <c r="T81" s="297"/>
      <c r="U81" s="297"/>
      <c r="V81" s="297"/>
      <c r="W81" s="297"/>
      <c r="X81" s="297"/>
      <c r="Y81" s="297"/>
      <c r="Z81" s="297"/>
      <c r="AA81" s="297"/>
      <c r="AB81" s="297"/>
      <c r="AC81" s="297"/>
      <c r="AD81" s="297"/>
      <c r="AE81" s="297"/>
      <c r="AF81" s="297"/>
      <c r="AG81" s="297"/>
      <c r="AH81" s="297"/>
      <c r="AI81" s="297"/>
      <c r="AJ81" s="297"/>
      <c r="AK81" s="298"/>
      <c r="AL81" s="298"/>
      <c r="AM81" s="297"/>
      <c r="AN81" s="298"/>
      <c r="AO81" s="298"/>
      <c r="AP81" s="297"/>
      <c r="AQ81" s="192"/>
    </row>
    <row r="82" spans="1:43" s="234" customFormat="1" ht="27" customHeight="1">
      <c r="A82" s="269" t="s">
        <v>28</v>
      </c>
      <c r="B82" s="161"/>
      <c r="C82" s="161" t="s">
        <v>29</v>
      </c>
      <c r="D82" s="163"/>
      <c r="E82" s="163"/>
      <c r="F82" s="166"/>
      <c r="G82" s="226"/>
      <c r="H82" s="243"/>
      <c r="I82" s="166"/>
      <c r="J82" s="211"/>
      <c r="K82" s="211"/>
      <c r="L82" s="256"/>
      <c r="M82" s="179"/>
      <c r="N82" s="671"/>
      <c r="O82" s="709"/>
      <c r="P82" s="297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7"/>
      <c r="AE82" s="297"/>
      <c r="AF82" s="297"/>
      <c r="AG82" s="297"/>
      <c r="AH82" s="297"/>
      <c r="AI82" s="297"/>
      <c r="AJ82" s="297"/>
      <c r="AK82" s="298"/>
      <c r="AL82" s="298"/>
      <c r="AM82" s="297"/>
      <c r="AN82" s="298"/>
      <c r="AO82" s="298"/>
      <c r="AP82" s="297"/>
      <c r="AQ82" s="192"/>
    </row>
    <row r="83" spans="1:43" s="234" customFormat="1" ht="27" customHeight="1">
      <c r="A83" s="269"/>
      <c r="B83" s="155" t="s">
        <v>31</v>
      </c>
      <c r="C83" s="156" t="s">
        <v>24</v>
      </c>
      <c r="D83" s="158">
        <v>5.8176</v>
      </c>
      <c r="E83" s="158">
        <v>14.1753</v>
      </c>
      <c r="F83" s="160">
        <f t="shared" si="16"/>
        <v>19.9929</v>
      </c>
      <c r="G83" s="225">
        <v>59.5942</v>
      </c>
      <c r="H83" s="242"/>
      <c r="I83" s="160">
        <f t="shared" si="17"/>
        <v>59.5942</v>
      </c>
      <c r="J83" s="210">
        <v>7.028</v>
      </c>
      <c r="K83" s="210">
        <v>4.9864</v>
      </c>
      <c r="L83" s="255">
        <f t="shared" si="15"/>
        <v>91.6015</v>
      </c>
      <c r="M83" s="179"/>
      <c r="N83" s="671"/>
      <c r="O83" s="709"/>
      <c r="P83" s="297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7"/>
      <c r="AE83" s="297"/>
      <c r="AF83" s="297"/>
      <c r="AG83" s="297"/>
      <c r="AH83" s="297"/>
      <c r="AI83" s="297"/>
      <c r="AJ83" s="297"/>
      <c r="AK83" s="298"/>
      <c r="AL83" s="298"/>
      <c r="AM83" s="297"/>
      <c r="AN83" s="298"/>
      <c r="AO83" s="298"/>
      <c r="AP83" s="297"/>
      <c r="AQ83" s="192"/>
    </row>
    <row r="84" spans="1:43" s="234" customFormat="1" ht="27" customHeight="1">
      <c r="A84" s="269"/>
      <c r="B84" s="161" t="s">
        <v>97</v>
      </c>
      <c r="C84" s="161" t="s">
        <v>29</v>
      </c>
      <c r="D84" s="163">
        <v>2934.2655593074323</v>
      </c>
      <c r="E84" s="163">
        <v>5037.582</v>
      </c>
      <c r="F84" s="166">
        <f t="shared" si="16"/>
        <v>7971.847559307433</v>
      </c>
      <c r="G84" s="226">
        <v>26802.058</v>
      </c>
      <c r="H84" s="243"/>
      <c r="I84" s="166">
        <f t="shared" si="17"/>
        <v>26802.058</v>
      </c>
      <c r="J84" s="211">
        <v>3380.844</v>
      </c>
      <c r="K84" s="211">
        <v>2264.104</v>
      </c>
      <c r="L84" s="256">
        <f t="shared" si="15"/>
        <v>40418.853559307434</v>
      </c>
      <c r="M84" s="179"/>
      <c r="N84" s="671"/>
      <c r="O84" s="709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7"/>
      <c r="AG84" s="297"/>
      <c r="AH84" s="297"/>
      <c r="AI84" s="297"/>
      <c r="AJ84" s="297"/>
      <c r="AK84" s="298"/>
      <c r="AL84" s="298"/>
      <c r="AM84" s="297"/>
      <c r="AN84" s="298"/>
      <c r="AO84" s="298"/>
      <c r="AP84" s="297"/>
      <c r="AQ84" s="192"/>
    </row>
    <row r="85" spans="1:43" s="234" customFormat="1" ht="27" customHeight="1">
      <c r="A85" s="269" t="s">
        <v>35</v>
      </c>
      <c r="B85" s="155" t="s">
        <v>36</v>
      </c>
      <c r="C85" s="156" t="s">
        <v>24</v>
      </c>
      <c r="D85" s="167">
        <f aca="true" t="shared" si="18" ref="D85:G86">D75+D77+D79+D81+D83</f>
        <v>6.9478</v>
      </c>
      <c r="E85" s="167">
        <f t="shared" si="18"/>
        <v>15.0825</v>
      </c>
      <c r="F85" s="160">
        <f t="shared" si="18"/>
        <v>22.0303</v>
      </c>
      <c r="G85" s="232">
        <f t="shared" si="18"/>
        <v>82.24029999999999</v>
      </c>
      <c r="H85" s="157"/>
      <c r="I85" s="160">
        <f aca="true" t="shared" si="19" ref="I85:K86">I75+I77+I79+I81+I83</f>
        <v>82.24029999999999</v>
      </c>
      <c r="J85" s="160">
        <f t="shared" si="19"/>
        <v>7.529599999999999</v>
      </c>
      <c r="K85" s="160">
        <f t="shared" si="19"/>
        <v>6.9369</v>
      </c>
      <c r="L85" s="255">
        <f t="shared" si="15"/>
        <v>118.73709999999998</v>
      </c>
      <c r="M85" s="179"/>
      <c r="N85" s="671"/>
      <c r="O85" s="709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8"/>
      <c r="AL85" s="298"/>
      <c r="AM85" s="297"/>
      <c r="AN85" s="298"/>
      <c r="AO85" s="298"/>
      <c r="AP85" s="297"/>
      <c r="AQ85" s="192"/>
    </row>
    <row r="86" spans="1:43" s="234" customFormat="1" ht="27" customHeight="1">
      <c r="A86" s="183"/>
      <c r="B86" s="161"/>
      <c r="C86" s="161" t="s">
        <v>29</v>
      </c>
      <c r="D86" s="169">
        <f t="shared" si="18"/>
        <v>5016.732077222017</v>
      </c>
      <c r="E86" s="169">
        <f t="shared" si="18"/>
        <v>7045.133000000001</v>
      </c>
      <c r="F86" s="166">
        <f t="shared" si="18"/>
        <v>12061.865077222017</v>
      </c>
      <c r="G86" s="170">
        <f t="shared" si="18"/>
        <v>41847.935</v>
      </c>
      <c r="H86" s="162"/>
      <c r="I86" s="166">
        <f t="shared" si="19"/>
        <v>41847.935</v>
      </c>
      <c r="J86" s="166">
        <f t="shared" si="19"/>
        <v>4177.912</v>
      </c>
      <c r="K86" s="166">
        <f t="shared" si="19"/>
        <v>4149.063</v>
      </c>
      <c r="L86" s="256">
        <f t="shared" si="15"/>
        <v>62236.77507722202</v>
      </c>
      <c r="M86" s="179"/>
      <c r="N86" s="671"/>
      <c r="O86" s="709"/>
      <c r="P86" s="297"/>
      <c r="Q86" s="297"/>
      <c r="R86" s="297"/>
      <c r="S86" s="297"/>
      <c r="T86" s="297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297"/>
      <c r="AF86" s="297"/>
      <c r="AG86" s="297"/>
      <c r="AH86" s="297"/>
      <c r="AI86" s="297"/>
      <c r="AJ86" s="297"/>
      <c r="AK86" s="298"/>
      <c r="AL86" s="298"/>
      <c r="AM86" s="297"/>
      <c r="AN86" s="298"/>
      <c r="AO86" s="298"/>
      <c r="AP86" s="297"/>
      <c r="AQ86" s="192"/>
    </row>
    <row r="87" spans="1:43" s="234" customFormat="1" ht="27" customHeight="1">
      <c r="A87" s="179" t="s">
        <v>98</v>
      </c>
      <c r="B87" s="180"/>
      <c r="C87" s="156" t="s">
        <v>24</v>
      </c>
      <c r="D87" s="158">
        <v>0.8343</v>
      </c>
      <c r="E87" s="158">
        <v>0.0639</v>
      </c>
      <c r="F87" s="160">
        <f t="shared" si="16"/>
        <v>0.8982</v>
      </c>
      <c r="G87" s="225">
        <v>5.2388</v>
      </c>
      <c r="H87" s="242"/>
      <c r="I87" s="160">
        <f t="shared" si="17"/>
        <v>5.2388</v>
      </c>
      <c r="J87" s="210">
        <v>3.8251</v>
      </c>
      <c r="K87" s="210">
        <v>1.4661</v>
      </c>
      <c r="L87" s="255">
        <f t="shared" si="15"/>
        <v>11.4282</v>
      </c>
      <c r="M87" s="179"/>
      <c r="N87" s="671"/>
      <c r="O87" s="709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I87" s="297"/>
      <c r="AJ87" s="297"/>
      <c r="AK87" s="298"/>
      <c r="AL87" s="298"/>
      <c r="AM87" s="297"/>
      <c r="AN87" s="298"/>
      <c r="AO87" s="298"/>
      <c r="AP87" s="297"/>
      <c r="AQ87" s="192"/>
    </row>
    <row r="88" spans="1:43" s="234" customFormat="1" ht="27" customHeight="1">
      <c r="A88" s="183"/>
      <c r="B88" s="184"/>
      <c r="C88" s="161" t="s">
        <v>29</v>
      </c>
      <c r="D88" s="163">
        <v>1053.1134866266907</v>
      </c>
      <c r="E88" s="163">
        <v>65.877</v>
      </c>
      <c r="F88" s="166">
        <f t="shared" si="16"/>
        <v>1118.9904866266907</v>
      </c>
      <c r="G88" s="226">
        <v>3403.679</v>
      </c>
      <c r="H88" s="243"/>
      <c r="I88" s="166">
        <f t="shared" si="17"/>
        <v>3403.679</v>
      </c>
      <c r="J88" s="211">
        <v>4674.436</v>
      </c>
      <c r="K88" s="211">
        <v>1233.143</v>
      </c>
      <c r="L88" s="256">
        <f t="shared" si="15"/>
        <v>10430.24848662669</v>
      </c>
      <c r="M88" s="179"/>
      <c r="N88" s="671"/>
      <c r="O88" s="709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7"/>
      <c r="AH88" s="297"/>
      <c r="AI88" s="297"/>
      <c r="AJ88" s="297"/>
      <c r="AK88" s="298"/>
      <c r="AL88" s="298"/>
      <c r="AM88" s="297"/>
      <c r="AN88" s="298"/>
      <c r="AO88" s="298"/>
      <c r="AP88" s="297"/>
      <c r="AQ88" s="192"/>
    </row>
    <row r="89" spans="1:43" s="234" customFormat="1" ht="27" customHeight="1">
      <c r="A89" s="179" t="s">
        <v>99</v>
      </c>
      <c r="B89" s="180"/>
      <c r="C89" s="156" t="s">
        <v>24</v>
      </c>
      <c r="D89" s="158"/>
      <c r="E89" s="158"/>
      <c r="F89" s="160"/>
      <c r="G89" s="225"/>
      <c r="H89" s="242"/>
      <c r="I89" s="160"/>
      <c r="J89" s="210">
        <v>0.0064</v>
      </c>
      <c r="K89" s="210"/>
      <c r="L89" s="255">
        <f t="shared" si="15"/>
        <v>0.0064</v>
      </c>
      <c r="M89" s="179"/>
      <c r="N89" s="671"/>
      <c r="O89" s="709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7"/>
      <c r="AH89" s="297"/>
      <c r="AI89" s="297"/>
      <c r="AJ89" s="297"/>
      <c r="AK89" s="298"/>
      <c r="AL89" s="298"/>
      <c r="AM89" s="297"/>
      <c r="AN89" s="298"/>
      <c r="AO89" s="298"/>
      <c r="AP89" s="297"/>
      <c r="AQ89" s="192"/>
    </row>
    <row r="90" spans="1:43" s="234" customFormat="1" ht="27" customHeight="1">
      <c r="A90" s="183"/>
      <c r="B90" s="184"/>
      <c r="C90" s="161" t="s">
        <v>29</v>
      </c>
      <c r="D90" s="163"/>
      <c r="E90" s="163"/>
      <c r="F90" s="166"/>
      <c r="G90" s="226"/>
      <c r="H90" s="243"/>
      <c r="I90" s="166"/>
      <c r="J90" s="211">
        <v>10.753</v>
      </c>
      <c r="K90" s="211"/>
      <c r="L90" s="256">
        <f t="shared" si="15"/>
        <v>10.753</v>
      </c>
      <c r="M90" s="179"/>
      <c r="N90" s="671"/>
      <c r="O90" s="709"/>
      <c r="P90" s="297"/>
      <c r="Q90" s="297"/>
      <c r="R90" s="297"/>
      <c r="S90" s="297"/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7"/>
      <c r="AH90" s="297"/>
      <c r="AI90" s="297"/>
      <c r="AJ90" s="297"/>
      <c r="AK90" s="298"/>
      <c r="AL90" s="298"/>
      <c r="AM90" s="297"/>
      <c r="AN90" s="298"/>
      <c r="AO90" s="298"/>
      <c r="AP90" s="297"/>
      <c r="AQ90" s="192"/>
    </row>
    <row r="91" spans="1:43" s="234" customFormat="1" ht="27" customHeight="1">
      <c r="A91" s="179" t="s">
        <v>100</v>
      </c>
      <c r="B91" s="180"/>
      <c r="C91" s="156" t="s">
        <v>24</v>
      </c>
      <c r="D91" s="158"/>
      <c r="E91" s="158">
        <v>0.0521</v>
      </c>
      <c r="F91" s="160">
        <f t="shared" si="16"/>
        <v>0.0521</v>
      </c>
      <c r="G91" s="225">
        <v>0.0064</v>
      </c>
      <c r="H91" s="242"/>
      <c r="I91" s="160">
        <f t="shared" si="17"/>
        <v>0.0064</v>
      </c>
      <c r="J91" s="497">
        <v>0</v>
      </c>
      <c r="K91" s="210"/>
      <c r="L91" s="255">
        <f t="shared" si="15"/>
        <v>0.0585</v>
      </c>
      <c r="M91" s="179"/>
      <c r="N91" s="671"/>
      <c r="O91" s="709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7"/>
      <c r="AH91" s="297"/>
      <c r="AI91" s="297"/>
      <c r="AJ91" s="297"/>
      <c r="AK91" s="298"/>
      <c r="AL91" s="298"/>
      <c r="AM91" s="297"/>
      <c r="AN91" s="298"/>
      <c r="AO91" s="298"/>
      <c r="AP91" s="297"/>
      <c r="AQ91" s="192"/>
    </row>
    <row r="92" spans="1:43" s="234" customFormat="1" ht="27" customHeight="1">
      <c r="A92" s="183"/>
      <c r="B92" s="184"/>
      <c r="C92" s="161" t="s">
        <v>29</v>
      </c>
      <c r="D92" s="163"/>
      <c r="E92" s="163">
        <v>147.662</v>
      </c>
      <c r="F92" s="166">
        <f t="shared" si="16"/>
        <v>147.662</v>
      </c>
      <c r="G92" s="226">
        <v>4.515</v>
      </c>
      <c r="H92" s="243"/>
      <c r="I92" s="166">
        <f t="shared" si="17"/>
        <v>4.515</v>
      </c>
      <c r="J92" s="211">
        <v>0.336</v>
      </c>
      <c r="K92" s="211"/>
      <c r="L92" s="256">
        <f t="shared" si="15"/>
        <v>152.513</v>
      </c>
      <c r="M92" s="179"/>
      <c r="N92" s="671"/>
      <c r="O92" s="709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7"/>
      <c r="AH92" s="297"/>
      <c r="AI92" s="297"/>
      <c r="AJ92" s="297"/>
      <c r="AK92" s="298"/>
      <c r="AL92" s="298"/>
      <c r="AM92" s="297"/>
      <c r="AN92" s="298"/>
      <c r="AO92" s="298"/>
      <c r="AP92" s="297"/>
      <c r="AQ92" s="192"/>
    </row>
    <row r="93" spans="1:43" s="234" customFormat="1" ht="27" customHeight="1">
      <c r="A93" s="179" t="s">
        <v>101</v>
      </c>
      <c r="B93" s="180"/>
      <c r="C93" s="156" t="s">
        <v>24</v>
      </c>
      <c r="D93" s="158"/>
      <c r="E93" s="158">
        <v>1.1305</v>
      </c>
      <c r="F93" s="160">
        <f t="shared" si="16"/>
        <v>1.1305</v>
      </c>
      <c r="G93" s="225">
        <v>0.565</v>
      </c>
      <c r="H93" s="242"/>
      <c r="I93" s="160">
        <f t="shared" si="17"/>
        <v>0.565</v>
      </c>
      <c r="J93" s="210">
        <v>0.0033</v>
      </c>
      <c r="K93" s="210"/>
      <c r="L93" s="255">
        <f t="shared" si="15"/>
        <v>1.6988</v>
      </c>
      <c r="M93" s="179"/>
      <c r="N93" s="671"/>
      <c r="O93" s="709"/>
      <c r="P93" s="297"/>
      <c r="Q93" s="297"/>
      <c r="R93" s="297"/>
      <c r="S93" s="297"/>
      <c r="T93" s="297"/>
      <c r="U93" s="297"/>
      <c r="V93" s="297"/>
      <c r="W93" s="297"/>
      <c r="X93" s="297"/>
      <c r="Y93" s="297"/>
      <c r="Z93" s="297"/>
      <c r="AA93" s="297"/>
      <c r="AB93" s="297"/>
      <c r="AC93" s="297"/>
      <c r="AD93" s="297"/>
      <c r="AE93" s="297"/>
      <c r="AF93" s="297"/>
      <c r="AG93" s="297"/>
      <c r="AH93" s="297"/>
      <c r="AI93" s="297"/>
      <c r="AJ93" s="297"/>
      <c r="AK93" s="298"/>
      <c r="AL93" s="298"/>
      <c r="AM93" s="297"/>
      <c r="AN93" s="298"/>
      <c r="AO93" s="298"/>
      <c r="AP93" s="297"/>
      <c r="AQ93" s="192"/>
    </row>
    <row r="94" spans="1:43" s="234" customFormat="1" ht="27" customHeight="1">
      <c r="A94" s="183"/>
      <c r="B94" s="184"/>
      <c r="C94" s="161" t="s">
        <v>29</v>
      </c>
      <c r="D94" s="163"/>
      <c r="E94" s="163">
        <v>1886.375</v>
      </c>
      <c r="F94" s="166">
        <f t="shared" si="16"/>
        <v>1886.375</v>
      </c>
      <c r="G94" s="226">
        <v>990.171</v>
      </c>
      <c r="H94" s="243"/>
      <c r="I94" s="166">
        <f t="shared" si="17"/>
        <v>990.171</v>
      </c>
      <c r="J94" s="211">
        <v>4.176</v>
      </c>
      <c r="K94" s="211"/>
      <c r="L94" s="256">
        <f t="shared" si="15"/>
        <v>2880.7219999999998</v>
      </c>
      <c r="M94" s="179"/>
      <c r="N94" s="671"/>
      <c r="O94" s="709"/>
      <c r="P94" s="297"/>
      <c r="Q94" s="297"/>
      <c r="R94" s="297"/>
      <c r="S94" s="297"/>
      <c r="T94" s="297"/>
      <c r="U94" s="297"/>
      <c r="V94" s="297"/>
      <c r="W94" s="297"/>
      <c r="X94" s="297"/>
      <c r="Y94" s="297"/>
      <c r="Z94" s="297"/>
      <c r="AA94" s="297"/>
      <c r="AB94" s="297"/>
      <c r="AC94" s="297"/>
      <c r="AD94" s="297"/>
      <c r="AE94" s="297"/>
      <c r="AF94" s="297"/>
      <c r="AG94" s="297"/>
      <c r="AH94" s="297"/>
      <c r="AI94" s="297"/>
      <c r="AJ94" s="297"/>
      <c r="AK94" s="298"/>
      <c r="AL94" s="298"/>
      <c r="AM94" s="297"/>
      <c r="AN94" s="298"/>
      <c r="AO94" s="298"/>
      <c r="AP94" s="297"/>
      <c r="AQ94" s="192"/>
    </row>
    <row r="95" spans="1:43" s="234" customFormat="1" ht="27" customHeight="1">
      <c r="A95" s="179" t="s">
        <v>102</v>
      </c>
      <c r="B95" s="180"/>
      <c r="C95" s="156" t="s">
        <v>24</v>
      </c>
      <c r="D95" s="158"/>
      <c r="E95" s="158"/>
      <c r="F95" s="160"/>
      <c r="G95" s="225"/>
      <c r="H95" s="242"/>
      <c r="I95" s="160"/>
      <c r="J95" s="210"/>
      <c r="K95" s="210"/>
      <c r="L95" s="255"/>
      <c r="M95" s="179"/>
      <c r="N95" s="671"/>
      <c r="O95" s="709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297"/>
      <c r="AH95" s="297"/>
      <c r="AI95" s="297"/>
      <c r="AJ95" s="297"/>
      <c r="AK95" s="298"/>
      <c r="AL95" s="298"/>
      <c r="AM95" s="297"/>
      <c r="AN95" s="298"/>
      <c r="AO95" s="298"/>
      <c r="AP95" s="297"/>
      <c r="AQ95" s="192"/>
    </row>
    <row r="96" spans="1:43" s="234" customFormat="1" ht="27" customHeight="1">
      <c r="A96" s="183"/>
      <c r="B96" s="184"/>
      <c r="C96" s="161" t="s">
        <v>29</v>
      </c>
      <c r="D96" s="163"/>
      <c r="E96" s="163"/>
      <c r="F96" s="166"/>
      <c r="G96" s="226"/>
      <c r="H96" s="243"/>
      <c r="I96" s="166"/>
      <c r="J96" s="211"/>
      <c r="K96" s="211"/>
      <c r="L96" s="256"/>
      <c r="M96" s="179"/>
      <c r="N96" s="671"/>
      <c r="O96" s="709"/>
      <c r="P96" s="297"/>
      <c r="Q96" s="297"/>
      <c r="R96" s="297"/>
      <c r="S96" s="297"/>
      <c r="T96" s="297"/>
      <c r="U96" s="297"/>
      <c r="V96" s="297"/>
      <c r="W96" s="297"/>
      <c r="X96" s="297"/>
      <c r="Y96" s="297"/>
      <c r="Z96" s="297"/>
      <c r="AA96" s="297"/>
      <c r="AB96" s="297"/>
      <c r="AC96" s="297"/>
      <c r="AD96" s="297"/>
      <c r="AE96" s="297"/>
      <c r="AF96" s="297"/>
      <c r="AG96" s="297"/>
      <c r="AH96" s="297"/>
      <c r="AI96" s="297"/>
      <c r="AJ96" s="297"/>
      <c r="AK96" s="298"/>
      <c r="AL96" s="298"/>
      <c r="AM96" s="297"/>
      <c r="AN96" s="298"/>
      <c r="AO96" s="298"/>
      <c r="AP96" s="297"/>
      <c r="AQ96" s="192"/>
    </row>
    <row r="97" spans="1:43" s="234" customFormat="1" ht="27" customHeight="1">
      <c r="A97" s="179" t="s">
        <v>103</v>
      </c>
      <c r="B97" s="180"/>
      <c r="C97" s="156" t="s">
        <v>24</v>
      </c>
      <c r="D97" s="158">
        <v>0.042</v>
      </c>
      <c r="E97" s="158"/>
      <c r="F97" s="160">
        <f t="shared" si="16"/>
        <v>0.042</v>
      </c>
      <c r="G97" s="225"/>
      <c r="H97" s="242"/>
      <c r="I97" s="160"/>
      <c r="J97" s="210">
        <v>0.0584</v>
      </c>
      <c r="K97" s="210"/>
      <c r="L97" s="255">
        <f>F97+J97+I97+K97</f>
        <v>0.1004</v>
      </c>
      <c r="M97" s="179"/>
      <c r="N97" s="671"/>
      <c r="O97" s="709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7"/>
      <c r="AH97" s="297"/>
      <c r="AI97" s="297"/>
      <c r="AJ97" s="297"/>
      <c r="AK97" s="298"/>
      <c r="AL97" s="298"/>
      <c r="AM97" s="297"/>
      <c r="AN97" s="298"/>
      <c r="AO97" s="298"/>
      <c r="AP97" s="297"/>
      <c r="AQ97" s="192"/>
    </row>
    <row r="98" spans="1:43" s="234" customFormat="1" ht="27" customHeight="1">
      <c r="A98" s="183"/>
      <c r="B98" s="184"/>
      <c r="C98" s="161" t="s">
        <v>29</v>
      </c>
      <c r="D98" s="163">
        <v>19.845004459023446</v>
      </c>
      <c r="E98" s="163"/>
      <c r="F98" s="166">
        <f t="shared" si="16"/>
        <v>19.845004459023446</v>
      </c>
      <c r="G98" s="226"/>
      <c r="H98" s="243"/>
      <c r="I98" s="166"/>
      <c r="J98" s="211">
        <v>19.5</v>
      </c>
      <c r="K98" s="211"/>
      <c r="L98" s="256">
        <f>F98+J98+I98+K98</f>
        <v>39.34500445902344</v>
      </c>
      <c r="M98" s="179"/>
      <c r="N98" s="671"/>
      <c r="O98" s="709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297"/>
      <c r="AG98" s="297"/>
      <c r="AH98" s="297"/>
      <c r="AI98" s="297"/>
      <c r="AJ98" s="297"/>
      <c r="AK98" s="298"/>
      <c r="AL98" s="298"/>
      <c r="AM98" s="297"/>
      <c r="AN98" s="298"/>
      <c r="AO98" s="298"/>
      <c r="AP98" s="297"/>
      <c r="AQ98" s="192"/>
    </row>
    <row r="99" spans="1:43" s="234" customFormat="1" ht="27" customHeight="1">
      <c r="A99" s="179" t="s">
        <v>104</v>
      </c>
      <c r="B99" s="180"/>
      <c r="C99" s="156" t="s">
        <v>24</v>
      </c>
      <c r="D99" s="158">
        <v>3.05995</v>
      </c>
      <c r="E99" s="158">
        <v>927.18786</v>
      </c>
      <c r="F99" s="160">
        <f t="shared" si="16"/>
        <v>930.24781</v>
      </c>
      <c r="G99" s="225">
        <v>59.1952</v>
      </c>
      <c r="H99" s="242"/>
      <c r="I99" s="160">
        <f t="shared" si="17"/>
        <v>59.1952</v>
      </c>
      <c r="J99" s="210">
        <v>9.0986</v>
      </c>
      <c r="K99" s="210">
        <v>5.134</v>
      </c>
      <c r="L99" s="255">
        <f>F99+J99+I99+K99</f>
        <v>1003.67561</v>
      </c>
      <c r="M99" s="179"/>
      <c r="N99" s="671"/>
      <c r="O99" s="709"/>
      <c r="P99" s="297"/>
      <c r="Q99" s="297"/>
      <c r="R99" s="297"/>
      <c r="S99" s="297"/>
      <c r="T99" s="297"/>
      <c r="U99" s="297"/>
      <c r="V99" s="297"/>
      <c r="W99" s="297"/>
      <c r="X99" s="297"/>
      <c r="Y99" s="297"/>
      <c r="Z99" s="297"/>
      <c r="AA99" s="297"/>
      <c r="AB99" s="297"/>
      <c r="AC99" s="297"/>
      <c r="AD99" s="297"/>
      <c r="AE99" s="297"/>
      <c r="AF99" s="297"/>
      <c r="AG99" s="297"/>
      <c r="AH99" s="297"/>
      <c r="AI99" s="297"/>
      <c r="AJ99" s="297"/>
      <c r="AK99" s="298"/>
      <c r="AL99" s="298"/>
      <c r="AM99" s="297"/>
      <c r="AN99" s="298"/>
      <c r="AO99" s="298"/>
      <c r="AP99" s="297"/>
      <c r="AQ99" s="192"/>
    </row>
    <row r="100" spans="1:43" s="234" customFormat="1" ht="27" customHeight="1">
      <c r="A100" s="183"/>
      <c r="B100" s="184"/>
      <c r="C100" s="161" t="s">
        <v>29</v>
      </c>
      <c r="D100" s="163">
        <v>7047.073433424471</v>
      </c>
      <c r="E100" s="163">
        <v>358530.032</v>
      </c>
      <c r="F100" s="166">
        <f t="shared" si="16"/>
        <v>365577.10543342447</v>
      </c>
      <c r="G100" s="226">
        <v>23761.538</v>
      </c>
      <c r="H100" s="243"/>
      <c r="I100" s="166">
        <f t="shared" si="17"/>
        <v>23761.538</v>
      </c>
      <c r="J100" s="211">
        <v>10540.641</v>
      </c>
      <c r="K100" s="211">
        <v>1378.37</v>
      </c>
      <c r="L100" s="256">
        <f>F100+J100+I100+K100</f>
        <v>401257.65443342447</v>
      </c>
      <c r="M100" s="179"/>
      <c r="N100" s="671"/>
      <c r="O100" s="709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7"/>
      <c r="AG100" s="297"/>
      <c r="AH100" s="297"/>
      <c r="AI100" s="297"/>
      <c r="AJ100" s="297"/>
      <c r="AK100" s="298"/>
      <c r="AL100" s="298"/>
      <c r="AM100" s="297"/>
      <c r="AN100" s="298"/>
      <c r="AO100" s="298"/>
      <c r="AP100" s="297"/>
      <c r="AQ100" s="192"/>
    </row>
    <row r="101" spans="1:43" s="234" customFormat="1" ht="27" customHeight="1">
      <c r="A101" s="179" t="s">
        <v>105</v>
      </c>
      <c r="B101" s="180"/>
      <c r="C101" s="156" t="s">
        <v>24</v>
      </c>
      <c r="D101" s="167">
        <f aca="true" t="shared" si="20" ref="D101:K102">D10+D12+D24+D30+D38+D40+D42+D44+D46+D48+D50+D52+D54+D60+D73+D85+D87+D89+D91+D93+D95+D97+D99</f>
        <v>175.47595</v>
      </c>
      <c r="E101" s="167">
        <f t="shared" si="20"/>
        <v>1221.06186</v>
      </c>
      <c r="F101" s="160">
        <f t="shared" si="20"/>
        <v>1396.5378099999998</v>
      </c>
      <c r="G101" s="227">
        <f>G10+G12+G24+G30+G38+G40+G42+G44+G46+G48+G50+G52+G54+G60+G73+G85+G87+G89+G91+G93+G95+G97+G99</f>
        <v>8168.6304</v>
      </c>
      <c r="H101" s="181"/>
      <c r="I101" s="160">
        <f>I10+I12+I24+I30+I38+I40+I42+I44+I46+I48+I50+I52+I54+I60+I73+I85+I87+I89+I91+I93+I95+I97+I99</f>
        <v>8168.6304</v>
      </c>
      <c r="J101" s="182">
        <f t="shared" si="20"/>
        <v>2902.007699999999</v>
      </c>
      <c r="K101" s="182">
        <f t="shared" si="20"/>
        <v>2147.9309000000003</v>
      </c>
      <c r="L101" s="255">
        <f t="shared" si="15"/>
        <v>14615.106809999997</v>
      </c>
      <c r="M101" s="179"/>
      <c r="N101" s="671"/>
      <c r="O101" s="709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97"/>
      <c r="AH101" s="297"/>
      <c r="AI101" s="297"/>
      <c r="AJ101" s="297"/>
      <c r="AK101" s="298"/>
      <c r="AL101" s="298"/>
      <c r="AM101" s="297"/>
      <c r="AN101" s="298"/>
      <c r="AO101" s="298"/>
      <c r="AP101" s="297"/>
      <c r="AQ101" s="192"/>
    </row>
    <row r="102" spans="1:43" s="234" customFormat="1" ht="27" customHeight="1">
      <c r="A102" s="183"/>
      <c r="B102" s="184"/>
      <c r="C102" s="161" t="s">
        <v>29</v>
      </c>
      <c r="D102" s="169">
        <f t="shared" si="20"/>
        <v>122596.91034660497</v>
      </c>
      <c r="E102" s="169">
        <f t="shared" si="20"/>
        <v>533014.685</v>
      </c>
      <c r="F102" s="166">
        <f t="shared" si="20"/>
        <v>655611.5953466049</v>
      </c>
      <c r="G102" s="228">
        <f t="shared" si="20"/>
        <v>1015575.075</v>
      </c>
      <c r="H102" s="185"/>
      <c r="I102" s="166">
        <f>I11+I13+I25+I31+I39+I41+I43+I45+I47+I49+I51+I53+I55+I61+I74+I86+I88+I90+I92+I94+I96+I98+I100</f>
        <v>1015575.075</v>
      </c>
      <c r="J102" s="186">
        <f t="shared" si="20"/>
        <v>599832.0739999998</v>
      </c>
      <c r="K102" s="186">
        <f t="shared" si="20"/>
        <v>231530.50499999998</v>
      </c>
      <c r="L102" s="256">
        <f t="shared" si="15"/>
        <v>2502549.2493466046</v>
      </c>
      <c r="M102" s="179"/>
      <c r="N102" s="671"/>
      <c r="O102" s="709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297"/>
      <c r="AC102" s="297"/>
      <c r="AD102" s="297"/>
      <c r="AE102" s="297"/>
      <c r="AF102" s="297"/>
      <c r="AG102" s="297"/>
      <c r="AH102" s="297"/>
      <c r="AI102" s="297"/>
      <c r="AJ102" s="297"/>
      <c r="AK102" s="298"/>
      <c r="AL102" s="298"/>
      <c r="AM102" s="297"/>
      <c r="AN102" s="298"/>
      <c r="AO102" s="298"/>
      <c r="AP102" s="297"/>
      <c r="AQ102" s="192"/>
    </row>
    <row r="103" spans="1:43" s="234" customFormat="1" ht="27" customHeight="1">
      <c r="A103" s="179" t="s">
        <v>128</v>
      </c>
      <c r="B103" s="155" t="s">
        <v>106</v>
      </c>
      <c r="C103" s="156" t="s">
        <v>24</v>
      </c>
      <c r="D103" s="158"/>
      <c r="E103" s="158"/>
      <c r="F103" s="160"/>
      <c r="G103" s="225">
        <v>0.9811</v>
      </c>
      <c r="H103" s="242"/>
      <c r="I103" s="160">
        <f t="shared" si="17"/>
        <v>0.9811</v>
      </c>
      <c r="J103" s="210">
        <v>0.49</v>
      </c>
      <c r="K103" s="210">
        <v>0.0508</v>
      </c>
      <c r="L103" s="255">
        <f t="shared" si="15"/>
        <v>1.5218999999999998</v>
      </c>
      <c r="M103" s="179"/>
      <c r="N103" s="671"/>
      <c r="O103" s="709"/>
      <c r="P103" s="297"/>
      <c r="Q103" s="297"/>
      <c r="R103" s="297"/>
      <c r="S103" s="297"/>
      <c r="T103" s="297"/>
      <c r="U103" s="297"/>
      <c r="V103" s="297"/>
      <c r="W103" s="297"/>
      <c r="X103" s="297"/>
      <c r="Y103" s="297"/>
      <c r="Z103" s="297"/>
      <c r="AA103" s="297"/>
      <c r="AB103" s="297"/>
      <c r="AC103" s="297"/>
      <c r="AD103" s="297"/>
      <c r="AE103" s="297"/>
      <c r="AF103" s="297"/>
      <c r="AG103" s="297"/>
      <c r="AH103" s="297"/>
      <c r="AI103" s="297"/>
      <c r="AJ103" s="297"/>
      <c r="AK103" s="298"/>
      <c r="AL103" s="298"/>
      <c r="AM103" s="297"/>
      <c r="AN103" s="298"/>
      <c r="AO103" s="298"/>
      <c r="AP103" s="297"/>
      <c r="AQ103" s="192"/>
    </row>
    <row r="104" spans="1:43" s="234" customFormat="1" ht="27" customHeight="1">
      <c r="A104" s="179" t="s">
        <v>128</v>
      </c>
      <c r="B104" s="161"/>
      <c r="C104" s="161" t="s">
        <v>29</v>
      </c>
      <c r="D104" s="163"/>
      <c r="E104" s="163"/>
      <c r="F104" s="166"/>
      <c r="G104" s="226">
        <v>2612.997</v>
      </c>
      <c r="H104" s="243"/>
      <c r="I104" s="166">
        <f t="shared" si="17"/>
        <v>2612.997</v>
      </c>
      <c r="J104" s="211">
        <v>137.624</v>
      </c>
      <c r="K104" s="211">
        <v>158.781</v>
      </c>
      <c r="L104" s="256">
        <f t="shared" si="15"/>
        <v>2909.4019999999996</v>
      </c>
      <c r="M104" s="179"/>
      <c r="N104" s="671"/>
      <c r="O104" s="709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297"/>
      <c r="AC104" s="297"/>
      <c r="AD104" s="297"/>
      <c r="AE104" s="297"/>
      <c r="AF104" s="297"/>
      <c r="AG104" s="297"/>
      <c r="AH104" s="297"/>
      <c r="AI104" s="297"/>
      <c r="AJ104" s="297"/>
      <c r="AK104" s="298"/>
      <c r="AL104" s="298"/>
      <c r="AM104" s="297"/>
      <c r="AN104" s="298"/>
      <c r="AO104" s="298"/>
      <c r="AP104" s="297"/>
      <c r="AQ104" s="192"/>
    </row>
    <row r="105" spans="1:43" s="234" customFormat="1" ht="27" customHeight="1">
      <c r="A105" s="269" t="s">
        <v>107</v>
      </c>
      <c r="B105" s="155" t="s">
        <v>108</v>
      </c>
      <c r="C105" s="156" t="s">
        <v>24</v>
      </c>
      <c r="D105" s="158">
        <v>0.9326</v>
      </c>
      <c r="E105" s="158">
        <v>0.8473</v>
      </c>
      <c r="F105" s="160">
        <f t="shared" si="16"/>
        <v>1.7799</v>
      </c>
      <c r="G105" s="225">
        <v>28.5746</v>
      </c>
      <c r="H105" s="242"/>
      <c r="I105" s="160">
        <f t="shared" si="17"/>
        <v>28.5746</v>
      </c>
      <c r="J105" s="210">
        <v>11.4546</v>
      </c>
      <c r="K105" s="210">
        <v>8.7606</v>
      </c>
      <c r="L105" s="255">
        <f aca="true" t="shared" si="21" ref="L105:L136">F105+J105+I105+K105</f>
        <v>50.5697</v>
      </c>
      <c r="M105" s="179"/>
      <c r="N105" s="671"/>
      <c r="O105" s="709"/>
      <c r="P105" s="297"/>
      <c r="Q105" s="297"/>
      <c r="R105" s="297"/>
      <c r="S105" s="297"/>
      <c r="T105" s="297"/>
      <c r="U105" s="297"/>
      <c r="V105" s="297"/>
      <c r="W105" s="297"/>
      <c r="X105" s="297"/>
      <c r="Y105" s="297"/>
      <c r="Z105" s="297"/>
      <c r="AA105" s="297"/>
      <c r="AB105" s="297"/>
      <c r="AC105" s="297"/>
      <c r="AD105" s="297"/>
      <c r="AE105" s="297"/>
      <c r="AF105" s="297"/>
      <c r="AG105" s="297"/>
      <c r="AH105" s="297"/>
      <c r="AI105" s="297"/>
      <c r="AJ105" s="297"/>
      <c r="AK105" s="298"/>
      <c r="AL105" s="298"/>
      <c r="AM105" s="297"/>
      <c r="AN105" s="298"/>
      <c r="AO105" s="298"/>
      <c r="AP105" s="297"/>
      <c r="AQ105" s="192"/>
    </row>
    <row r="106" spans="1:43" s="234" customFormat="1" ht="27" customHeight="1">
      <c r="A106" s="269" t="s">
        <v>128</v>
      </c>
      <c r="B106" s="161"/>
      <c r="C106" s="161" t="s">
        <v>29</v>
      </c>
      <c r="D106" s="163">
        <v>589.1225823714194</v>
      </c>
      <c r="E106" s="163">
        <v>435.775</v>
      </c>
      <c r="F106" s="166">
        <f t="shared" si="16"/>
        <v>1024.8975823714195</v>
      </c>
      <c r="G106" s="226">
        <v>10937.728</v>
      </c>
      <c r="H106" s="243"/>
      <c r="I106" s="166">
        <f t="shared" si="17"/>
        <v>10937.728</v>
      </c>
      <c r="J106" s="211">
        <v>6178.059</v>
      </c>
      <c r="K106" s="211">
        <v>3485.449</v>
      </c>
      <c r="L106" s="256">
        <f t="shared" si="21"/>
        <v>21626.133582371418</v>
      </c>
      <c r="M106" s="179"/>
      <c r="N106" s="671"/>
      <c r="O106" s="709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7"/>
      <c r="AC106" s="297"/>
      <c r="AD106" s="297"/>
      <c r="AE106" s="297"/>
      <c r="AF106" s="297"/>
      <c r="AG106" s="297"/>
      <c r="AH106" s="297"/>
      <c r="AI106" s="297"/>
      <c r="AJ106" s="297"/>
      <c r="AK106" s="298"/>
      <c r="AL106" s="298"/>
      <c r="AM106" s="297"/>
      <c r="AN106" s="298"/>
      <c r="AO106" s="298"/>
      <c r="AP106" s="297"/>
      <c r="AQ106" s="192"/>
    </row>
    <row r="107" spans="1:43" s="234" customFormat="1" ht="27" customHeight="1">
      <c r="A107" s="269" t="s">
        <v>128</v>
      </c>
      <c r="B107" s="155" t="s">
        <v>109</v>
      </c>
      <c r="C107" s="156" t="s">
        <v>24</v>
      </c>
      <c r="D107" s="158">
        <v>0.6124</v>
      </c>
      <c r="E107" s="158">
        <v>3.2038</v>
      </c>
      <c r="F107" s="160">
        <f t="shared" si="16"/>
        <v>3.8162000000000003</v>
      </c>
      <c r="G107" s="225">
        <v>569.7387</v>
      </c>
      <c r="H107" s="242"/>
      <c r="I107" s="160">
        <f t="shared" si="17"/>
        <v>569.7387</v>
      </c>
      <c r="J107" s="210">
        <v>7.3988</v>
      </c>
      <c r="K107" s="210">
        <v>63.8467</v>
      </c>
      <c r="L107" s="255">
        <f t="shared" si="21"/>
        <v>644.8004000000001</v>
      </c>
      <c r="M107" s="179"/>
      <c r="N107" s="671"/>
      <c r="O107" s="709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7"/>
      <c r="AE107" s="297"/>
      <c r="AF107" s="297"/>
      <c r="AG107" s="297"/>
      <c r="AH107" s="297"/>
      <c r="AI107" s="297"/>
      <c r="AJ107" s="297"/>
      <c r="AK107" s="298"/>
      <c r="AL107" s="298"/>
      <c r="AM107" s="297"/>
      <c r="AN107" s="298"/>
      <c r="AO107" s="298"/>
      <c r="AP107" s="297"/>
      <c r="AQ107" s="192"/>
    </row>
    <row r="108" spans="1:43" s="234" customFormat="1" ht="27" customHeight="1">
      <c r="A108" s="269"/>
      <c r="B108" s="161"/>
      <c r="C108" s="161" t="s">
        <v>29</v>
      </c>
      <c r="D108" s="163">
        <v>305.2203685807243</v>
      </c>
      <c r="E108" s="163">
        <v>1810.165</v>
      </c>
      <c r="F108" s="166">
        <f t="shared" si="16"/>
        <v>2115.3853685807244</v>
      </c>
      <c r="G108" s="226">
        <v>151986.983</v>
      </c>
      <c r="H108" s="243"/>
      <c r="I108" s="166">
        <f t="shared" si="17"/>
        <v>151986.983</v>
      </c>
      <c r="J108" s="211">
        <v>3926.127</v>
      </c>
      <c r="K108" s="211">
        <v>15766.823</v>
      </c>
      <c r="L108" s="256">
        <f t="shared" si="21"/>
        <v>173795.31836858075</v>
      </c>
      <c r="M108" s="179"/>
      <c r="N108" s="671"/>
      <c r="O108" s="709"/>
      <c r="P108" s="297"/>
      <c r="Q108" s="297"/>
      <c r="R108" s="297"/>
      <c r="S108" s="297"/>
      <c r="T108" s="297"/>
      <c r="U108" s="297"/>
      <c r="V108" s="297"/>
      <c r="W108" s="297"/>
      <c r="X108" s="297"/>
      <c r="Y108" s="297"/>
      <c r="Z108" s="297"/>
      <c r="AA108" s="297"/>
      <c r="AB108" s="297"/>
      <c r="AC108" s="297"/>
      <c r="AD108" s="297"/>
      <c r="AE108" s="297"/>
      <c r="AF108" s="297"/>
      <c r="AG108" s="297"/>
      <c r="AH108" s="297"/>
      <c r="AI108" s="297"/>
      <c r="AJ108" s="297"/>
      <c r="AK108" s="298"/>
      <c r="AL108" s="298"/>
      <c r="AM108" s="297"/>
      <c r="AN108" s="298"/>
      <c r="AO108" s="298"/>
      <c r="AP108" s="297"/>
      <c r="AQ108" s="192"/>
    </row>
    <row r="109" spans="1:43" s="234" customFormat="1" ht="27" customHeight="1">
      <c r="A109" s="269" t="s">
        <v>110</v>
      </c>
      <c r="B109" s="155" t="s">
        <v>111</v>
      </c>
      <c r="C109" s="156" t="s">
        <v>24</v>
      </c>
      <c r="D109" s="158"/>
      <c r="E109" s="158">
        <v>0.0389</v>
      </c>
      <c r="F109" s="160">
        <f t="shared" si="16"/>
        <v>0.0389</v>
      </c>
      <c r="G109" s="225">
        <v>0.0678</v>
      </c>
      <c r="H109" s="242"/>
      <c r="I109" s="160">
        <f t="shared" si="17"/>
        <v>0.0678</v>
      </c>
      <c r="J109" s="210">
        <v>0.002</v>
      </c>
      <c r="K109" s="210"/>
      <c r="L109" s="255">
        <f t="shared" si="21"/>
        <v>0.10869999999999999</v>
      </c>
      <c r="M109" s="179"/>
      <c r="N109" s="671"/>
      <c r="O109" s="709"/>
      <c r="P109" s="297"/>
      <c r="Q109" s="297"/>
      <c r="R109" s="297"/>
      <c r="S109" s="297"/>
      <c r="T109" s="297"/>
      <c r="U109" s="297"/>
      <c r="V109" s="297"/>
      <c r="W109" s="297"/>
      <c r="X109" s="297"/>
      <c r="Y109" s="297"/>
      <c r="Z109" s="297"/>
      <c r="AA109" s="297"/>
      <c r="AB109" s="297"/>
      <c r="AC109" s="297"/>
      <c r="AD109" s="297"/>
      <c r="AE109" s="297"/>
      <c r="AF109" s="297"/>
      <c r="AG109" s="297"/>
      <c r="AH109" s="297"/>
      <c r="AI109" s="297"/>
      <c r="AJ109" s="297"/>
      <c r="AK109" s="298"/>
      <c r="AL109" s="298"/>
      <c r="AM109" s="297"/>
      <c r="AN109" s="298"/>
      <c r="AO109" s="298"/>
      <c r="AP109" s="297"/>
      <c r="AQ109" s="192"/>
    </row>
    <row r="110" spans="1:43" s="234" customFormat="1" ht="27" customHeight="1">
      <c r="A110" s="269"/>
      <c r="B110" s="161"/>
      <c r="C110" s="161" t="s">
        <v>29</v>
      </c>
      <c r="D110" s="163"/>
      <c r="E110" s="163">
        <v>292.437</v>
      </c>
      <c r="F110" s="166">
        <f t="shared" si="16"/>
        <v>292.437</v>
      </c>
      <c r="G110" s="226">
        <v>195.983</v>
      </c>
      <c r="H110" s="243"/>
      <c r="I110" s="166">
        <f t="shared" si="17"/>
        <v>195.983</v>
      </c>
      <c r="J110" s="211">
        <v>4.296</v>
      </c>
      <c r="K110" s="211"/>
      <c r="L110" s="256">
        <f t="shared" si="21"/>
        <v>492.716</v>
      </c>
      <c r="M110" s="179"/>
      <c r="N110" s="671"/>
      <c r="O110" s="709"/>
      <c r="P110" s="297"/>
      <c r="Q110" s="297"/>
      <c r="R110" s="297"/>
      <c r="S110" s="297"/>
      <c r="T110" s="297"/>
      <c r="U110" s="297"/>
      <c r="V110" s="297"/>
      <c r="W110" s="297"/>
      <c r="X110" s="297"/>
      <c r="Y110" s="297"/>
      <c r="Z110" s="297"/>
      <c r="AA110" s="297"/>
      <c r="AB110" s="297"/>
      <c r="AC110" s="297"/>
      <c r="AD110" s="297"/>
      <c r="AE110" s="297"/>
      <c r="AF110" s="297"/>
      <c r="AG110" s="297"/>
      <c r="AH110" s="297"/>
      <c r="AI110" s="297"/>
      <c r="AJ110" s="297"/>
      <c r="AK110" s="298"/>
      <c r="AL110" s="298"/>
      <c r="AM110" s="297"/>
      <c r="AN110" s="298"/>
      <c r="AO110" s="298"/>
      <c r="AP110" s="297"/>
      <c r="AQ110" s="192"/>
    </row>
    <row r="111" spans="1:43" s="234" customFormat="1" ht="27" customHeight="1">
      <c r="A111" s="269"/>
      <c r="B111" s="155" t="s">
        <v>112</v>
      </c>
      <c r="C111" s="156" t="s">
        <v>24</v>
      </c>
      <c r="D111" s="158">
        <v>0.0538</v>
      </c>
      <c r="E111" s="158">
        <v>0.0466</v>
      </c>
      <c r="F111" s="160">
        <f t="shared" si="16"/>
        <v>0.1004</v>
      </c>
      <c r="G111" s="225">
        <v>1.0528</v>
      </c>
      <c r="H111" s="242"/>
      <c r="I111" s="160">
        <f t="shared" si="17"/>
        <v>1.0528</v>
      </c>
      <c r="J111" s="210">
        <v>0.6393</v>
      </c>
      <c r="K111" s="210">
        <v>0.0248</v>
      </c>
      <c r="L111" s="255">
        <f t="shared" si="21"/>
        <v>1.8173</v>
      </c>
      <c r="M111" s="179"/>
      <c r="N111" s="671"/>
      <c r="O111" s="709"/>
      <c r="P111" s="297"/>
      <c r="Q111" s="297"/>
      <c r="R111" s="297"/>
      <c r="S111" s="297"/>
      <c r="T111" s="297"/>
      <c r="U111" s="297"/>
      <c r="V111" s="297"/>
      <c r="W111" s="297"/>
      <c r="X111" s="297"/>
      <c r="Y111" s="297"/>
      <c r="Z111" s="297"/>
      <c r="AA111" s="297"/>
      <c r="AB111" s="297"/>
      <c r="AC111" s="297"/>
      <c r="AD111" s="297"/>
      <c r="AE111" s="297"/>
      <c r="AF111" s="297"/>
      <c r="AG111" s="297"/>
      <c r="AH111" s="297"/>
      <c r="AI111" s="297"/>
      <c r="AJ111" s="297"/>
      <c r="AK111" s="298"/>
      <c r="AL111" s="298"/>
      <c r="AM111" s="297"/>
      <c r="AN111" s="298"/>
      <c r="AO111" s="298"/>
      <c r="AP111" s="297"/>
      <c r="AQ111" s="192"/>
    </row>
    <row r="112" spans="1:43" s="234" customFormat="1" ht="27" customHeight="1">
      <c r="A112" s="269"/>
      <c r="B112" s="161"/>
      <c r="C112" s="161" t="s">
        <v>29</v>
      </c>
      <c r="D112" s="163">
        <v>113.98802561225321</v>
      </c>
      <c r="E112" s="163">
        <v>34.866</v>
      </c>
      <c r="F112" s="166">
        <f t="shared" si="16"/>
        <v>148.85402561225322</v>
      </c>
      <c r="G112" s="226">
        <v>964.866</v>
      </c>
      <c r="H112" s="243"/>
      <c r="I112" s="166">
        <f t="shared" si="17"/>
        <v>964.866</v>
      </c>
      <c r="J112" s="211">
        <v>478.787</v>
      </c>
      <c r="K112" s="211">
        <v>31.605</v>
      </c>
      <c r="L112" s="256">
        <f t="shared" si="21"/>
        <v>1624.112025612253</v>
      </c>
      <c r="M112" s="179"/>
      <c r="N112" s="671"/>
      <c r="O112" s="709"/>
      <c r="P112" s="297"/>
      <c r="Q112" s="297"/>
      <c r="R112" s="297"/>
      <c r="S112" s="297"/>
      <c r="T112" s="297"/>
      <c r="U112" s="297"/>
      <c r="V112" s="297"/>
      <c r="W112" s="297"/>
      <c r="X112" s="297"/>
      <c r="Y112" s="297"/>
      <c r="Z112" s="297"/>
      <c r="AA112" s="297"/>
      <c r="AB112" s="297"/>
      <c r="AC112" s="297"/>
      <c r="AD112" s="297"/>
      <c r="AE112" s="297"/>
      <c r="AF112" s="297"/>
      <c r="AG112" s="297"/>
      <c r="AH112" s="297"/>
      <c r="AI112" s="297"/>
      <c r="AJ112" s="297"/>
      <c r="AK112" s="298"/>
      <c r="AL112" s="298"/>
      <c r="AM112" s="297"/>
      <c r="AN112" s="298"/>
      <c r="AO112" s="298"/>
      <c r="AP112" s="297"/>
      <c r="AQ112" s="192"/>
    </row>
    <row r="113" spans="1:43" s="234" customFormat="1" ht="27" customHeight="1">
      <c r="A113" s="269" t="s">
        <v>113</v>
      </c>
      <c r="B113" s="155" t="s">
        <v>114</v>
      </c>
      <c r="C113" s="156" t="s">
        <v>24</v>
      </c>
      <c r="D113" s="158"/>
      <c r="E113" s="158"/>
      <c r="F113" s="160"/>
      <c r="G113" s="225"/>
      <c r="H113" s="242"/>
      <c r="I113" s="160"/>
      <c r="J113" s="210"/>
      <c r="K113" s="210"/>
      <c r="L113" s="255"/>
      <c r="M113" s="179"/>
      <c r="N113" s="671"/>
      <c r="O113" s="709"/>
      <c r="P113" s="297"/>
      <c r="Q113" s="297"/>
      <c r="R113" s="297"/>
      <c r="S113" s="297"/>
      <c r="T113" s="297"/>
      <c r="U113" s="297"/>
      <c r="V113" s="297"/>
      <c r="W113" s="297"/>
      <c r="X113" s="297"/>
      <c r="Y113" s="297"/>
      <c r="Z113" s="297"/>
      <c r="AA113" s="297"/>
      <c r="AB113" s="297"/>
      <c r="AC113" s="297"/>
      <c r="AD113" s="297"/>
      <c r="AE113" s="297"/>
      <c r="AF113" s="297"/>
      <c r="AG113" s="297"/>
      <c r="AH113" s="297"/>
      <c r="AI113" s="297"/>
      <c r="AJ113" s="297"/>
      <c r="AK113" s="298"/>
      <c r="AL113" s="298"/>
      <c r="AM113" s="297"/>
      <c r="AN113" s="298"/>
      <c r="AO113" s="298"/>
      <c r="AP113" s="297"/>
      <c r="AQ113" s="192"/>
    </row>
    <row r="114" spans="1:43" s="234" customFormat="1" ht="27" customHeight="1">
      <c r="A114" s="269"/>
      <c r="B114" s="161"/>
      <c r="C114" s="161" t="s">
        <v>29</v>
      </c>
      <c r="D114" s="163"/>
      <c r="E114" s="163"/>
      <c r="F114" s="166"/>
      <c r="G114" s="226"/>
      <c r="H114" s="243"/>
      <c r="I114" s="166"/>
      <c r="J114" s="211"/>
      <c r="K114" s="211"/>
      <c r="L114" s="256"/>
      <c r="M114" s="179"/>
      <c r="N114" s="671"/>
      <c r="O114" s="709"/>
      <c r="P114" s="297"/>
      <c r="Q114" s="297"/>
      <c r="R114" s="297"/>
      <c r="S114" s="297"/>
      <c r="T114" s="297"/>
      <c r="U114" s="297"/>
      <c r="V114" s="297"/>
      <c r="W114" s="297"/>
      <c r="X114" s="297"/>
      <c r="Y114" s="297"/>
      <c r="Z114" s="297"/>
      <c r="AA114" s="297"/>
      <c r="AB114" s="297"/>
      <c r="AC114" s="297"/>
      <c r="AD114" s="297"/>
      <c r="AE114" s="297"/>
      <c r="AF114" s="297"/>
      <c r="AG114" s="297"/>
      <c r="AH114" s="297"/>
      <c r="AI114" s="297"/>
      <c r="AJ114" s="297"/>
      <c r="AK114" s="298"/>
      <c r="AL114" s="298"/>
      <c r="AM114" s="297"/>
      <c r="AN114" s="298"/>
      <c r="AO114" s="298"/>
      <c r="AP114" s="297"/>
      <c r="AQ114" s="192"/>
    </row>
    <row r="115" spans="1:43" s="234" customFormat="1" ht="27" customHeight="1">
      <c r="A115" s="269"/>
      <c r="B115" s="155" t="s">
        <v>115</v>
      </c>
      <c r="C115" s="156" t="s">
        <v>24</v>
      </c>
      <c r="D115" s="158">
        <v>0.0456</v>
      </c>
      <c r="E115" s="158">
        <v>0.0741</v>
      </c>
      <c r="F115" s="160">
        <f t="shared" si="16"/>
        <v>0.1197</v>
      </c>
      <c r="G115" s="225">
        <v>15.004</v>
      </c>
      <c r="H115" s="242"/>
      <c r="I115" s="160">
        <f t="shared" si="17"/>
        <v>15.004</v>
      </c>
      <c r="J115" s="210">
        <v>0.2625</v>
      </c>
      <c r="K115" s="210">
        <v>0.0135</v>
      </c>
      <c r="L115" s="255">
        <f t="shared" si="21"/>
        <v>15.3997</v>
      </c>
      <c r="M115" s="179"/>
      <c r="N115" s="671"/>
      <c r="O115" s="709"/>
      <c r="P115" s="297"/>
      <c r="Q115" s="297"/>
      <c r="R115" s="297"/>
      <c r="S115" s="297"/>
      <c r="T115" s="297"/>
      <c r="U115" s="297"/>
      <c r="V115" s="297"/>
      <c r="W115" s="297"/>
      <c r="X115" s="297"/>
      <c r="Y115" s="297"/>
      <c r="Z115" s="297"/>
      <c r="AA115" s="297"/>
      <c r="AB115" s="297"/>
      <c r="AC115" s="297"/>
      <c r="AD115" s="297"/>
      <c r="AE115" s="297"/>
      <c r="AF115" s="297"/>
      <c r="AG115" s="297"/>
      <c r="AH115" s="297"/>
      <c r="AI115" s="297"/>
      <c r="AJ115" s="297"/>
      <c r="AK115" s="298"/>
      <c r="AL115" s="298"/>
      <c r="AM115" s="297"/>
      <c r="AN115" s="298"/>
      <c r="AO115" s="298"/>
      <c r="AP115" s="297"/>
      <c r="AQ115" s="192"/>
    </row>
    <row r="116" spans="1:43" s="234" customFormat="1" ht="27" customHeight="1">
      <c r="A116" s="269"/>
      <c r="B116" s="161"/>
      <c r="C116" s="161" t="s">
        <v>29</v>
      </c>
      <c r="D116" s="163">
        <v>45.81151029350228</v>
      </c>
      <c r="E116" s="163">
        <v>59.588</v>
      </c>
      <c r="F116" s="166">
        <f t="shared" si="16"/>
        <v>105.39951029350229</v>
      </c>
      <c r="G116" s="226">
        <v>33257.788</v>
      </c>
      <c r="H116" s="243"/>
      <c r="I116" s="166">
        <f t="shared" si="17"/>
        <v>33257.788</v>
      </c>
      <c r="J116" s="211">
        <v>235.69</v>
      </c>
      <c r="K116" s="211">
        <v>10.763</v>
      </c>
      <c r="L116" s="256">
        <f t="shared" si="21"/>
        <v>33609.6405102935</v>
      </c>
      <c r="M116" s="179"/>
      <c r="N116" s="671"/>
      <c r="O116" s="709"/>
      <c r="P116" s="297"/>
      <c r="Q116" s="297"/>
      <c r="R116" s="297"/>
      <c r="S116" s="297"/>
      <c r="T116" s="297"/>
      <c r="U116" s="297"/>
      <c r="V116" s="297"/>
      <c r="W116" s="297"/>
      <c r="X116" s="297"/>
      <c r="Y116" s="297"/>
      <c r="Z116" s="297"/>
      <c r="AA116" s="297"/>
      <c r="AB116" s="297"/>
      <c r="AC116" s="297"/>
      <c r="AD116" s="297"/>
      <c r="AE116" s="297"/>
      <c r="AF116" s="297"/>
      <c r="AG116" s="297"/>
      <c r="AH116" s="297"/>
      <c r="AI116" s="297"/>
      <c r="AJ116" s="297"/>
      <c r="AK116" s="298"/>
      <c r="AL116" s="298"/>
      <c r="AM116" s="297"/>
      <c r="AN116" s="298"/>
      <c r="AO116" s="298"/>
      <c r="AP116" s="297"/>
      <c r="AQ116" s="192"/>
    </row>
    <row r="117" spans="1:43" s="234" customFormat="1" ht="27" customHeight="1">
      <c r="A117" s="269" t="s">
        <v>116</v>
      </c>
      <c r="B117" s="155" t="s">
        <v>117</v>
      </c>
      <c r="C117" s="156" t="s">
        <v>24</v>
      </c>
      <c r="D117" s="158">
        <v>0.0126</v>
      </c>
      <c r="E117" s="158">
        <v>0.252</v>
      </c>
      <c r="F117" s="160">
        <f t="shared" si="16"/>
        <v>0.2646</v>
      </c>
      <c r="G117" s="225">
        <v>1.7856</v>
      </c>
      <c r="H117" s="242"/>
      <c r="I117" s="160">
        <f t="shared" si="17"/>
        <v>1.7856</v>
      </c>
      <c r="J117" s="210"/>
      <c r="K117" s="210">
        <v>0.75</v>
      </c>
      <c r="L117" s="255">
        <f t="shared" si="21"/>
        <v>2.8002000000000002</v>
      </c>
      <c r="M117" s="179"/>
      <c r="N117" s="671"/>
      <c r="O117" s="709"/>
      <c r="P117" s="297"/>
      <c r="Q117" s="297"/>
      <c r="R117" s="297"/>
      <c r="S117" s="297"/>
      <c r="T117" s="297"/>
      <c r="U117" s="297"/>
      <c r="V117" s="297"/>
      <c r="W117" s="297"/>
      <c r="X117" s="297"/>
      <c r="Y117" s="297"/>
      <c r="Z117" s="297"/>
      <c r="AA117" s="297"/>
      <c r="AB117" s="297"/>
      <c r="AC117" s="297"/>
      <c r="AD117" s="297"/>
      <c r="AE117" s="297"/>
      <c r="AF117" s="297"/>
      <c r="AG117" s="297"/>
      <c r="AH117" s="297"/>
      <c r="AI117" s="297"/>
      <c r="AJ117" s="297"/>
      <c r="AK117" s="298"/>
      <c r="AL117" s="298"/>
      <c r="AM117" s="297"/>
      <c r="AN117" s="298"/>
      <c r="AO117" s="298"/>
      <c r="AP117" s="297"/>
      <c r="AQ117" s="192"/>
    </row>
    <row r="118" spans="1:43" s="234" customFormat="1" ht="27" customHeight="1">
      <c r="A118" s="269"/>
      <c r="B118" s="161"/>
      <c r="C118" s="161" t="s">
        <v>29</v>
      </c>
      <c r="D118" s="163">
        <v>3.9690008918046895</v>
      </c>
      <c r="E118" s="163">
        <v>105.84</v>
      </c>
      <c r="F118" s="166">
        <f t="shared" si="16"/>
        <v>109.80900089180469</v>
      </c>
      <c r="G118" s="226">
        <v>2108.421</v>
      </c>
      <c r="H118" s="243"/>
      <c r="I118" s="166">
        <f t="shared" si="17"/>
        <v>2108.421</v>
      </c>
      <c r="J118" s="211"/>
      <c r="K118" s="211">
        <v>52.5</v>
      </c>
      <c r="L118" s="256">
        <f t="shared" si="21"/>
        <v>2270.7300008918046</v>
      </c>
      <c r="M118" s="179"/>
      <c r="N118" s="671"/>
      <c r="O118" s="709"/>
      <c r="P118" s="297"/>
      <c r="Q118" s="297"/>
      <c r="R118" s="297"/>
      <c r="S118" s="297"/>
      <c r="T118" s="297"/>
      <c r="U118" s="297"/>
      <c r="V118" s="297"/>
      <c r="W118" s="297"/>
      <c r="X118" s="297"/>
      <c r="Y118" s="297"/>
      <c r="Z118" s="297"/>
      <c r="AA118" s="297"/>
      <c r="AB118" s="297"/>
      <c r="AC118" s="297"/>
      <c r="AD118" s="297"/>
      <c r="AE118" s="297"/>
      <c r="AF118" s="297"/>
      <c r="AG118" s="297"/>
      <c r="AH118" s="297"/>
      <c r="AI118" s="297"/>
      <c r="AJ118" s="297"/>
      <c r="AK118" s="298"/>
      <c r="AL118" s="298"/>
      <c r="AM118" s="297"/>
      <c r="AN118" s="298"/>
      <c r="AO118" s="298"/>
      <c r="AP118" s="297"/>
      <c r="AQ118" s="192"/>
    </row>
    <row r="119" spans="1:43" s="234" customFormat="1" ht="27" customHeight="1">
      <c r="A119" s="269"/>
      <c r="B119" s="155" t="s">
        <v>118</v>
      </c>
      <c r="C119" s="156" t="s">
        <v>24</v>
      </c>
      <c r="D119" s="158">
        <v>5.184</v>
      </c>
      <c r="E119" s="158">
        <v>0.39</v>
      </c>
      <c r="F119" s="160">
        <f t="shared" si="16"/>
        <v>5.574</v>
      </c>
      <c r="G119" s="225">
        <v>9.0535</v>
      </c>
      <c r="H119" s="242"/>
      <c r="I119" s="160">
        <f t="shared" si="17"/>
        <v>9.0535</v>
      </c>
      <c r="J119" s="210">
        <v>0.3956</v>
      </c>
      <c r="K119" s="210">
        <v>0.08</v>
      </c>
      <c r="L119" s="255">
        <f t="shared" si="21"/>
        <v>15.1031</v>
      </c>
      <c r="M119" s="179"/>
      <c r="N119" s="671"/>
      <c r="O119" s="709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7"/>
      <c r="AE119" s="297"/>
      <c r="AF119" s="297"/>
      <c r="AG119" s="297"/>
      <c r="AH119" s="297"/>
      <c r="AI119" s="297"/>
      <c r="AJ119" s="297"/>
      <c r="AK119" s="298"/>
      <c r="AL119" s="298"/>
      <c r="AM119" s="297"/>
      <c r="AN119" s="298"/>
      <c r="AO119" s="298"/>
      <c r="AP119" s="297"/>
      <c r="AQ119" s="192"/>
    </row>
    <row r="120" spans="1:43" s="234" customFormat="1" ht="27" customHeight="1">
      <c r="A120" s="269"/>
      <c r="B120" s="161"/>
      <c r="C120" s="161" t="s">
        <v>29</v>
      </c>
      <c r="D120" s="163">
        <v>2730.9876136324046</v>
      </c>
      <c r="E120" s="163">
        <v>118.02</v>
      </c>
      <c r="F120" s="166">
        <f t="shared" si="16"/>
        <v>2849.0076136324046</v>
      </c>
      <c r="G120" s="226">
        <v>1898.881</v>
      </c>
      <c r="H120" s="243"/>
      <c r="I120" s="166">
        <f t="shared" si="17"/>
        <v>1898.881</v>
      </c>
      <c r="J120" s="211">
        <v>537.999</v>
      </c>
      <c r="K120" s="211">
        <v>54.603</v>
      </c>
      <c r="L120" s="256">
        <f t="shared" si="21"/>
        <v>5340.490613632405</v>
      </c>
      <c r="M120" s="179"/>
      <c r="N120" s="671"/>
      <c r="O120" s="709"/>
      <c r="P120" s="297"/>
      <c r="Q120" s="297"/>
      <c r="R120" s="297"/>
      <c r="S120" s="297"/>
      <c r="T120" s="297"/>
      <c r="U120" s="297"/>
      <c r="V120" s="297"/>
      <c r="W120" s="297"/>
      <c r="X120" s="297"/>
      <c r="Y120" s="297"/>
      <c r="Z120" s="297"/>
      <c r="AA120" s="297"/>
      <c r="AB120" s="297"/>
      <c r="AC120" s="297"/>
      <c r="AD120" s="297"/>
      <c r="AE120" s="297"/>
      <c r="AF120" s="297"/>
      <c r="AG120" s="297"/>
      <c r="AH120" s="297"/>
      <c r="AI120" s="297"/>
      <c r="AJ120" s="297"/>
      <c r="AK120" s="298"/>
      <c r="AL120" s="298"/>
      <c r="AM120" s="297"/>
      <c r="AN120" s="298"/>
      <c r="AO120" s="298"/>
      <c r="AP120" s="297"/>
      <c r="AQ120" s="192"/>
    </row>
    <row r="121" spans="1:43" s="234" customFormat="1" ht="27" customHeight="1">
      <c r="A121" s="269" t="s">
        <v>35</v>
      </c>
      <c r="B121" s="155" t="s">
        <v>119</v>
      </c>
      <c r="C121" s="156" t="s">
        <v>24</v>
      </c>
      <c r="D121" s="158">
        <v>2.7503</v>
      </c>
      <c r="E121" s="158">
        <v>1.6968</v>
      </c>
      <c r="F121" s="160">
        <f t="shared" si="16"/>
        <v>4.447100000000001</v>
      </c>
      <c r="G121" s="225">
        <v>3.2954</v>
      </c>
      <c r="H121" s="242"/>
      <c r="I121" s="160">
        <f t="shared" si="17"/>
        <v>3.2954</v>
      </c>
      <c r="J121" s="210">
        <v>0.9073</v>
      </c>
      <c r="K121" s="210">
        <v>0.4707</v>
      </c>
      <c r="L121" s="255">
        <f t="shared" si="21"/>
        <v>9.120500000000002</v>
      </c>
      <c r="M121" s="179"/>
      <c r="N121" s="671"/>
      <c r="O121" s="709"/>
      <c r="P121" s="297"/>
      <c r="Q121" s="297"/>
      <c r="R121" s="297"/>
      <c r="S121" s="297"/>
      <c r="T121" s="297"/>
      <c r="U121" s="297"/>
      <c r="V121" s="297"/>
      <c r="W121" s="297"/>
      <c r="X121" s="297"/>
      <c r="Y121" s="297"/>
      <c r="Z121" s="297"/>
      <c r="AA121" s="297"/>
      <c r="AB121" s="297"/>
      <c r="AC121" s="297"/>
      <c r="AD121" s="297"/>
      <c r="AE121" s="297"/>
      <c r="AF121" s="297"/>
      <c r="AG121" s="297"/>
      <c r="AH121" s="297"/>
      <c r="AI121" s="297"/>
      <c r="AJ121" s="297"/>
      <c r="AK121" s="298"/>
      <c r="AL121" s="298"/>
      <c r="AM121" s="297"/>
      <c r="AN121" s="298"/>
      <c r="AO121" s="298"/>
      <c r="AP121" s="297"/>
      <c r="AQ121" s="192"/>
    </row>
    <row r="122" spans="1:43" s="234" customFormat="1" ht="27" customHeight="1">
      <c r="A122" s="269"/>
      <c r="B122" s="161"/>
      <c r="C122" s="366" t="s">
        <v>29</v>
      </c>
      <c r="D122" s="237">
        <v>2364.684531326853</v>
      </c>
      <c r="E122" s="163">
        <v>570.999</v>
      </c>
      <c r="F122" s="166">
        <f t="shared" si="16"/>
        <v>2935.683531326853</v>
      </c>
      <c r="G122" s="226">
        <v>8978.684</v>
      </c>
      <c r="H122" s="243"/>
      <c r="I122" s="166">
        <f t="shared" si="17"/>
        <v>8978.684</v>
      </c>
      <c r="J122" s="211">
        <v>284.561</v>
      </c>
      <c r="K122" s="211">
        <v>238.095</v>
      </c>
      <c r="L122" s="256">
        <f t="shared" si="21"/>
        <v>12437.023531326851</v>
      </c>
      <c r="M122" s="179"/>
      <c r="N122" s="671"/>
      <c r="O122" s="709"/>
      <c r="P122" s="297"/>
      <c r="Q122" s="297"/>
      <c r="R122" s="297"/>
      <c r="S122" s="297"/>
      <c r="T122" s="297"/>
      <c r="U122" s="297"/>
      <c r="V122" s="297"/>
      <c r="W122" s="297"/>
      <c r="X122" s="297"/>
      <c r="Y122" s="297"/>
      <c r="Z122" s="297"/>
      <c r="AA122" s="297"/>
      <c r="AB122" s="297"/>
      <c r="AC122" s="297"/>
      <c r="AD122" s="297"/>
      <c r="AE122" s="297"/>
      <c r="AF122" s="297"/>
      <c r="AG122" s="297"/>
      <c r="AH122" s="297"/>
      <c r="AI122" s="297"/>
      <c r="AJ122" s="297"/>
      <c r="AK122" s="298"/>
      <c r="AL122" s="298"/>
      <c r="AM122" s="297"/>
      <c r="AN122" s="298"/>
      <c r="AO122" s="298"/>
      <c r="AP122" s="297"/>
      <c r="AQ122" s="192"/>
    </row>
    <row r="123" spans="1:43" s="234" customFormat="1" ht="27" customHeight="1">
      <c r="A123" s="179"/>
      <c r="B123" s="155" t="s">
        <v>31</v>
      </c>
      <c r="C123" s="156" t="s">
        <v>24</v>
      </c>
      <c r="D123" s="158"/>
      <c r="E123" s="158">
        <v>0.003</v>
      </c>
      <c r="F123" s="160">
        <f t="shared" si="16"/>
        <v>0.003</v>
      </c>
      <c r="G123" s="225">
        <v>0.031</v>
      </c>
      <c r="H123" s="242"/>
      <c r="I123" s="160">
        <f t="shared" si="17"/>
        <v>0.031</v>
      </c>
      <c r="J123" s="210"/>
      <c r="K123" s="210"/>
      <c r="L123" s="255">
        <f t="shared" si="21"/>
        <v>0.034</v>
      </c>
      <c r="M123" s="179"/>
      <c r="N123" s="671"/>
      <c r="O123" s="709"/>
      <c r="P123" s="297"/>
      <c r="Q123" s="297"/>
      <c r="R123" s="297"/>
      <c r="S123" s="297"/>
      <c r="T123" s="297"/>
      <c r="U123" s="297"/>
      <c r="V123" s="297"/>
      <c r="W123" s="297"/>
      <c r="X123" s="297"/>
      <c r="Y123" s="297"/>
      <c r="Z123" s="297"/>
      <c r="AA123" s="297"/>
      <c r="AB123" s="297"/>
      <c r="AC123" s="297"/>
      <c r="AD123" s="297"/>
      <c r="AE123" s="297"/>
      <c r="AF123" s="297"/>
      <c r="AG123" s="297"/>
      <c r="AH123" s="297"/>
      <c r="AI123" s="297"/>
      <c r="AJ123" s="297"/>
      <c r="AK123" s="298"/>
      <c r="AL123" s="298"/>
      <c r="AM123" s="297"/>
      <c r="AN123" s="298"/>
      <c r="AO123" s="298"/>
      <c r="AP123" s="297"/>
      <c r="AQ123" s="192"/>
    </row>
    <row r="124" spans="1:43" s="234" customFormat="1" ht="27" customHeight="1">
      <c r="A124" s="179"/>
      <c r="B124" s="161" t="s">
        <v>120</v>
      </c>
      <c r="C124" s="161" t="s">
        <v>29</v>
      </c>
      <c r="D124" s="163"/>
      <c r="E124" s="163">
        <v>23.625</v>
      </c>
      <c r="F124" s="166">
        <f t="shared" si="16"/>
        <v>23.625</v>
      </c>
      <c r="G124" s="226">
        <v>633.15</v>
      </c>
      <c r="H124" s="243"/>
      <c r="I124" s="166">
        <f t="shared" si="17"/>
        <v>633.15</v>
      </c>
      <c r="J124" s="211"/>
      <c r="K124" s="211"/>
      <c r="L124" s="256">
        <f t="shared" si="21"/>
        <v>656.775</v>
      </c>
      <c r="M124" s="179"/>
      <c r="N124" s="671"/>
      <c r="O124" s="709"/>
      <c r="P124" s="297"/>
      <c r="Q124" s="297"/>
      <c r="R124" s="297"/>
      <c r="S124" s="297"/>
      <c r="T124" s="297"/>
      <c r="U124" s="297"/>
      <c r="V124" s="297"/>
      <c r="W124" s="297"/>
      <c r="X124" s="297"/>
      <c r="Y124" s="297"/>
      <c r="Z124" s="297"/>
      <c r="AA124" s="297"/>
      <c r="AB124" s="297"/>
      <c r="AC124" s="297"/>
      <c r="AD124" s="297"/>
      <c r="AE124" s="297"/>
      <c r="AF124" s="297"/>
      <c r="AG124" s="297"/>
      <c r="AH124" s="297"/>
      <c r="AI124" s="297"/>
      <c r="AJ124" s="297"/>
      <c r="AK124" s="298"/>
      <c r="AL124" s="298"/>
      <c r="AM124" s="297"/>
      <c r="AN124" s="298"/>
      <c r="AO124" s="298"/>
      <c r="AP124" s="297"/>
      <c r="AQ124" s="192"/>
    </row>
    <row r="125" spans="1:43" s="234" customFormat="1" ht="27" customHeight="1">
      <c r="A125" s="179"/>
      <c r="B125" s="155" t="s">
        <v>36</v>
      </c>
      <c r="C125" s="156" t="s">
        <v>24</v>
      </c>
      <c r="D125" s="167">
        <f aca="true" t="shared" si="22" ref="D125:G126">D103+D105+D107+D109+D111+D113+D115+D117+D119+D121+D123</f>
        <v>9.5913</v>
      </c>
      <c r="E125" s="167">
        <f t="shared" si="22"/>
        <v>6.552499999999998</v>
      </c>
      <c r="F125" s="160">
        <f t="shared" si="22"/>
        <v>16.1438</v>
      </c>
      <c r="G125" s="232">
        <f t="shared" si="22"/>
        <v>629.5845</v>
      </c>
      <c r="H125" s="157"/>
      <c r="I125" s="160">
        <f aca="true" t="shared" si="23" ref="I125:K126">I103+I105+I107+I109+I111+I113+I115+I117+I119+I121+I123</f>
        <v>629.5845</v>
      </c>
      <c r="J125" s="160">
        <f t="shared" si="23"/>
        <v>21.550099999999997</v>
      </c>
      <c r="K125" s="210">
        <f t="shared" si="23"/>
        <v>73.99709999999999</v>
      </c>
      <c r="L125" s="255">
        <f>F125+J125+I125+K125</f>
        <v>741.2755</v>
      </c>
      <c r="M125" s="179"/>
      <c r="N125" s="671"/>
      <c r="O125" s="709"/>
      <c r="P125" s="297"/>
      <c r="Q125" s="297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7"/>
      <c r="AC125" s="297"/>
      <c r="AD125" s="297"/>
      <c r="AE125" s="297"/>
      <c r="AF125" s="297"/>
      <c r="AG125" s="297"/>
      <c r="AH125" s="297"/>
      <c r="AI125" s="297"/>
      <c r="AJ125" s="297"/>
      <c r="AK125" s="298"/>
      <c r="AL125" s="298"/>
      <c r="AM125" s="297"/>
      <c r="AN125" s="298"/>
      <c r="AO125" s="298"/>
      <c r="AP125" s="297"/>
      <c r="AQ125" s="192"/>
    </row>
    <row r="126" spans="1:43" s="234" customFormat="1" ht="27" customHeight="1">
      <c r="A126" s="183"/>
      <c r="B126" s="161"/>
      <c r="C126" s="161" t="s">
        <v>29</v>
      </c>
      <c r="D126" s="169">
        <f t="shared" si="22"/>
        <v>6153.783632708962</v>
      </c>
      <c r="E126" s="169">
        <f t="shared" si="22"/>
        <v>3451.3150000000005</v>
      </c>
      <c r="F126" s="166">
        <f t="shared" si="22"/>
        <v>9605.098632708961</v>
      </c>
      <c r="G126" s="175">
        <f t="shared" si="22"/>
        <v>213575.48100000003</v>
      </c>
      <c r="H126" s="162"/>
      <c r="I126" s="166">
        <f t="shared" si="23"/>
        <v>213575.48100000003</v>
      </c>
      <c r="J126" s="166">
        <f t="shared" si="23"/>
        <v>11783.143</v>
      </c>
      <c r="K126" s="211">
        <f t="shared" si="23"/>
        <v>19798.619</v>
      </c>
      <c r="L126" s="256">
        <f t="shared" si="21"/>
        <v>254762.341632709</v>
      </c>
      <c r="M126" s="179"/>
      <c r="N126" s="671"/>
      <c r="O126" s="709"/>
      <c r="P126" s="297"/>
      <c r="Q126" s="297"/>
      <c r="R126" s="297"/>
      <c r="S126" s="297"/>
      <c r="T126" s="297"/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/>
      <c r="AK126" s="298"/>
      <c r="AL126" s="298"/>
      <c r="AM126" s="297"/>
      <c r="AN126" s="298"/>
      <c r="AO126" s="298"/>
      <c r="AP126" s="297"/>
      <c r="AQ126" s="192"/>
    </row>
    <row r="127" spans="1:43" s="234" customFormat="1" ht="27" customHeight="1">
      <c r="A127" s="179" t="s">
        <v>128</v>
      </c>
      <c r="B127" s="155" t="s">
        <v>121</v>
      </c>
      <c r="C127" s="156" t="s">
        <v>24</v>
      </c>
      <c r="D127" s="158"/>
      <c r="E127" s="158"/>
      <c r="F127" s="160"/>
      <c r="G127" s="225"/>
      <c r="H127" s="242"/>
      <c r="I127" s="160"/>
      <c r="J127" s="210"/>
      <c r="K127" s="210"/>
      <c r="L127" s="255"/>
      <c r="M127" s="179"/>
      <c r="N127" s="671"/>
      <c r="O127" s="709"/>
      <c r="P127" s="297"/>
      <c r="Q127" s="297"/>
      <c r="R127" s="297"/>
      <c r="S127" s="297"/>
      <c r="T127" s="297"/>
      <c r="U127" s="297"/>
      <c r="V127" s="297"/>
      <c r="W127" s="297"/>
      <c r="X127" s="297"/>
      <c r="Y127" s="297"/>
      <c r="Z127" s="297"/>
      <c r="AA127" s="297"/>
      <c r="AB127" s="297"/>
      <c r="AC127" s="297"/>
      <c r="AD127" s="297"/>
      <c r="AE127" s="297"/>
      <c r="AF127" s="297"/>
      <c r="AG127" s="297"/>
      <c r="AH127" s="297"/>
      <c r="AI127" s="297"/>
      <c r="AJ127" s="297"/>
      <c r="AK127" s="298"/>
      <c r="AL127" s="298"/>
      <c r="AM127" s="297"/>
      <c r="AN127" s="298"/>
      <c r="AO127" s="298"/>
      <c r="AP127" s="297"/>
      <c r="AQ127" s="192"/>
    </row>
    <row r="128" spans="1:43" s="234" customFormat="1" ht="27" customHeight="1">
      <c r="A128" s="179" t="s">
        <v>128</v>
      </c>
      <c r="B128" s="161"/>
      <c r="C128" s="161" t="s">
        <v>29</v>
      </c>
      <c r="D128" s="163"/>
      <c r="E128" s="163"/>
      <c r="F128" s="166"/>
      <c r="G128" s="226"/>
      <c r="H128" s="243"/>
      <c r="I128" s="166"/>
      <c r="J128" s="211"/>
      <c r="K128" s="211"/>
      <c r="L128" s="256"/>
      <c r="M128" s="179"/>
      <c r="N128" s="671"/>
      <c r="O128" s="709"/>
      <c r="P128" s="297"/>
      <c r="Q128" s="297"/>
      <c r="R128" s="297"/>
      <c r="S128" s="297"/>
      <c r="T128" s="297"/>
      <c r="U128" s="297"/>
      <c r="V128" s="297"/>
      <c r="W128" s="297"/>
      <c r="X128" s="297"/>
      <c r="Y128" s="297"/>
      <c r="Z128" s="297"/>
      <c r="AA128" s="297"/>
      <c r="AB128" s="297"/>
      <c r="AC128" s="297"/>
      <c r="AD128" s="297"/>
      <c r="AE128" s="297"/>
      <c r="AF128" s="297"/>
      <c r="AG128" s="297"/>
      <c r="AH128" s="297"/>
      <c r="AI128" s="297"/>
      <c r="AJ128" s="297"/>
      <c r="AK128" s="298"/>
      <c r="AL128" s="298"/>
      <c r="AM128" s="297"/>
      <c r="AN128" s="298"/>
      <c r="AO128" s="298"/>
      <c r="AP128" s="297"/>
      <c r="AQ128" s="192"/>
    </row>
    <row r="129" spans="1:43" s="234" customFormat="1" ht="27" customHeight="1">
      <c r="A129" s="269" t="s">
        <v>122</v>
      </c>
      <c r="B129" s="155" t="s">
        <v>123</v>
      </c>
      <c r="C129" s="156" t="s">
        <v>24</v>
      </c>
      <c r="D129" s="158">
        <v>0.0666</v>
      </c>
      <c r="E129" s="158">
        <v>0.2065</v>
      </c>
      <c r="F129" s="160">
        <f t="shared" si="16"/>
        <v>0.2731</v>
      </c>
      <c r="G129" s="225"/>
      <c r="H129" s="242"/>
      <c r="I129" s="160"/>
      <c r="J129" s="210">
        <v>34.7227</v>
      </c>
      <c r="K129" s="210"/>
      <c r="L129" s="255">
        <f t="shared" si="21"/>
        <v>34.9958</v>
      </c>
      <c r="M129" s="179"/>
      <c r="N129" s="671"/>
      <c r="O129" s="709"/>
      <c r="P129" s="297"/>
      <c r="Q129" s="297"/>
      <c r="R129" s="297"/>
      <c r="S129" s="297"/>
      <c r="T129" s="297"/>
      <c r="U129" s="297"/>
      <c r="V129" s="297"/>
      <c r="W129" s="297"/>
      <c r="X129" s="297"/>
      <c r="Y129" s="297"/>
      <c r="Z129" s="297"/>
      <c r="AA129" s="297"/>
      <c r="AB129" s="297"/>
      <c r="AC129" s="297"/>
      <c r="AD129" s="297"/>
      <c r="AE129" s="297"/>
      <c r="AF129" s="297"/>
      <c r="AG129" s="297"/>
      <c r="AH129" s="297"/>
      <c r="AI129" s="297"/>
      <c r="AJ129" s="297"/>
      <c r="AK129" s="298"/>
      <c r="AL129" s="298"/>
      <c r="AM129" s="297"/>
      <c r="AN129" s="298"/>
      <c r="AO129" s="298"/>
      <c r="AP129" s="297"/>
      <c r="AQ129" s="192"/>
    </row>
    <row r="130" spans="1:43" s="234" customFormat="1" ht="27" customHeight="1">
      <c r="A130" s="269"/>
      <c r="B130" s="161"/>
      <c r="C130" s="161" t="s">
        <v>29</v>
      </c>
      <c r="D130" s="163">
        <v>11.739002637665722</v>
      </c>
      <c r="E130" s="163">
        <v>50.029</v>
      </c>
      <c r="F130" s="166">
        <f t="shared" si="16"/>
        <v>61.768002637665724</v>
      </c>
      <c r="G130" s="226"/>
      <c r="H130" s="243"/>
      <c r="I130" s="166"/>
      <c r="J130" s="211">
        <v>7964.063</v>
      </c>
      <c r="K130" s="211"/>
      <c r="L130" s="256">
        <f t="shared" si="21"/>
        <v>8025.831002637666</v>
      </c>
      <c r="M130" s="179"/>
      <c r="N130" s="671"/>
      <c r="O130" s="709"/>
      <c r="P130" s="297"/>
      <c r="Q130" s="297"/>
      <c r="R130" s="297"/>
      <c r="S130" s="297"/>
      <c r="T130" s="297"/>
      <c r="U130" s="297"/>
      <c r="V130" s="297"/>
      <c r="W130" s="297"/>
      <c r="X130" s="297"/>
      <c r="Y130" s="297"/>
      <c r="Z130" s="297"/>
      <c r="AA130" s="297"/>
      <c r="AB130" s="297"/>
      <c r="AC130" s="297"/>
      <c r="AD130" s="297"/>
      <c r="AE130" s="297"/>
      <c r="AF130" s="297"/>
      <c r="AG130" s="297"/>
      <c r="AH130" s="297"/>
      <c r="AI130" s="297"/>
      <c r="AJ130" s="297"/>
      <c r="AK130" s="298"/>
      <c r="AL130" s="298"/>
      <c r="AM130" s="297"/>
      <c r="AN130" s="298"/>
      <c r="AO130" s="298"/>
      <c r="AP130" s="297"/>
      <c r="AQ130" s="192"/>
    </row>
    <row r="131" spans="1:43" s="234" customFormat="1" ht="27" customHeight="1">
      <c r="A131" s="269" t="s">
        <v>124</v>
      </c>
      <c r="B131" s="155" t="s">
        <v>31</v>
      </c>
      <c r="C131" s="156" t="s">
        <v>24</v>
      </c>
      <c r="D131" s="158">
        <v>0.129</v>
      </c>
      <c r="E131" s="158">
        <v>0.269</v>
      </c>
      <c r="F131" s="160">
        <f t="shared" si="16"/>
        <v>0.398</v>
      </c>
      <c r="G131" s="225">
        <v>6.1622</v>
      </c>
      <c r="H131" s="242"/>
      <c r="I131" s="160">
        <f t="shared" si="17"/>
        <v>6.1622</v>
      </c>
      <c r="J131" s="210">
        <v>0.1537</v>
      </c>
      <c r="K131" s="210">
        <v>0.0566</v>
      </c>
      <c r="L131" s="255">
        <f t="shared" si="21"/>
        <v>6.770500000000001</v>
      </c>
      <c r="M131" s="179"/>
      <c r="N131" s="671"/>
      <c r="O131" s="709"/>
      <c r="P131" s="297"/>
      <c r="Q131" s="297"/>
      <c r="R131" s="297"/>
      <c r="S131" s="297"/>
      <c r="T131" s="297"/>
      <c r="U131" s="297"/>
      <c r="V131" s="297"/>
      <c r="W131" s="297"/>
      <c r="X131" s="297"/>
      <c r="Y131" s="297"/>
      <c r="Z131" s="297"/>
      <c r="AA131" s="297"/>
      <c r="AB131" s="297"/>
      <c r="AC131" s="297"/>
      <c r="AD131" s="297"/>
      <c r="AE131" s="297"/>
      <c r="AF131" s="297"/>
      <c r="AG131" s="297"/>
      <c r="AH131" s="297"/>
      <c r="AI131" s="297"/>
      <c r="AJ131" s="297"/>
      <c r="AK131" s="298"/>
      <c r="AL131" s="298"/>
      <c r="AM131" s="297"/>
      <c r="AN131" s="298"/>
      <c r="AO131" s="298"/>
      <c r="AP131" s="297"/>
      <c r="AQ131" s="192"/>
    </row>
    <row r="132" spans="1:43" s="234" customFormat="1" ht="27" customHeight="1">
      <c r="A132" s="269"/>
      <c r="B132" s="155" t="s">
        <v>125</v>
      </c>
      <c r="C132" s="156" t="s">
        <v>126</v>
      </c>
      <c r="D132" s="158"/>
      <c r="E132" s="158"/>
      <c r="F132" s="160"/>
      <c r="G132" s="225"/>
      <c r="H132" s="242"/>
      <c r="I132" s="160"/>
      <c r="J132" s="210"/>
      <c r="K132" s="210"/>
      <c r="L132" s="255"/>
      <c r="M132" s="179"/>
      <c r="N132" s="671"/>
      <c r="O132" s="709"/>
      <c r="P132" s="297"/>
      <c r="Q132" s="297"/>
      <c r="R132" s="297"/>
      <c r="S132" s="297"/>
      <c r="T132" s="297"/>
      <c r="U132" s="297"/>
      <c r="V132" s="297"/>
      <c r="W132" s="297"/>
      <c r="X132" s="297"/>
      <c r="Y132" s="297"/>
      <c r="Z132" s="297"/>
      <c r="AA132" s="297"/>
      <c r="AB132" s="297"/>
      <c r="AC132" s="297"/>
      <c r="AD132" s="297"/>
      <c r="AE132" s="297"/>
      <c r="AF132" s="297"/>
      <c r="AG132" s="297"/>
      <c r="AH132" s="297"/>
      <c r="AI132" s="297"/>
      <c r="AJ132" s="297"/>
      <c r="AK132" s="298"/>
      <c r="AL132" s="298"/>
      <c r="AM132" s="297"/>
      <c r="AN132" s="298"/>
      <c r="AO132" s="298"/>
      <c r="AP132" s="297"/>
      <c r="AQ132" s="192"/>
    </row>
    <row r="133" spans="1:43" s="234" customFormat="1" ht="27" customHeight="1">
      <c r="A133" s="269" t="s">
        <v>35</v>
      </c>
      <c r="B133" s="161"/>
      <c r="C133" s="161" t="s">
        <v>29</v>
      </c>
      <c r="D133" s="163">
        <v>80.32501804842825</v>
      </c>
      <c r="E133" s="163">
        <v>133.317</v>
      </c>
      <c r="F133" s="166">
        <f t="shared" si="16"/>
        <v>213.64201804842827</v>
      </c>
      <c r="G133" s="239">
        <v>2905.057</v>
      </c>
      <c r="H133" s="243"/>
      <c r="I133" s="166">
        <f t="shared" si="17"/>
        <v>2905.057</v>
      </c>
      <c r="J133" s="211">
        <v>301.844</v>
      </c>
      <c r="K133" s="220">
        <v>68.135</v>
      </c>
      <c r="L133" s="256">
        <f t="shared" si="21"/>
        <v>3488.6780180484284</v>
      </c>
      <c r="M133" s="179"/>
      <c r="N133" s="671"/>
      <c r="O133" s="709"/>
      <c r="P133" s="297"/>
      <c r="Q133" s="297"/>
      <c r="R133" s="297"/>
      <c r="S133" s="297"/>
      <c r="T133" s="297"/>
      <c r="U133" s="297"/>
      <c r="V133" s="297"/>
      <c r="W133" s="297"/>
      <c r="X133" s="297"/>
      <c r="Y133" s="297"/>
      <c r="Z133" s="297"/>
      <c r="AA133" s="297"/>
      <c r="AB133" s="297"/>
      <c r="AC133" s="297"/>
      <c r="AD133" s="297"/>
      <c r="AE133" s="297"/>
      <c r="AF133" s="297"/>
      <c r="AG133" s="297"/>
      <c r="AH133" s="297"/>
      <c r="AI133" s="297"/>
      <c r="AJ133" s="297"/>
      <c r="AK133" s="298"/>
      <c r="AL133" s="298"/>
      <c r="AM133" s="297"/>
      <c r="AN133" s="298"/>
      <c r="AO133" s="298"/>
      <c r="AP133" s="297"/>
      <c r="AQ133" s="192"/>
    </row>
    <row r="134" spans="1:43" s="234" customFormat="1" ht="27" customHeight="1">
      <c r="A134" s="179"/>
      <c r="B134" s="155" t="s">
        <v>128</v>
      </c>
      <c r="C134" s="156" t="s">
        <v>24</v>
      </c>
      <c r="D134" s="158">
        <f aca="true" t="shared" si="24" ref="D134:K134">D127+D129+D131</f>
        <v>0.1956</v>
      </c>
      <c r="E134" s="158">
        <f t="shared" si="24"/>
        <v>0.47550000000000003</v>
      </c>
      <c r="F134" s="160">
        <f>F127+F129+F131</f>
        <v>0.6711</v>
      </c>
      <c r="G134" s="225">
        <f t="shared" si="24"/>
        <v>6.1622</v>
      </c>
      <c r="H134" s="242"/>
      <c r="I134" s="160">
        <f>I127+I129+I131</f>
        <v>6.1622</v>
      </c>
      <c r="J134" s="210">
        <f t="shared" si="24"/>
        <v>34.876400000000004</v>
      </c>
      <c r="K134" s="210">
        <f t="shared" si="24"/>
        <v>0.0566</v>
      </c>
      <c r="L134" s="255">
        <f t="shared" si="21"/>
        <v>41.76630000000001</v>
      </c>
      <c r="M134" s="179"/>
      <c r="N134" s="671"/>
      <c r="O134" s="709"/>
      <c r="P134" s="297"/>
      <c r="Q134" s="297"/>
      <c r="R134" s="297"/>
      <c r="S134" s="297"/>
      <c r="T134" s="297"/>
      <c r="U134" s="297"/>
      <c r="V134" s="297"/>
      <c r="W134" s="297"/>
      <c r="X134" s="297"/>
      <c r="Y134" s="297"/>
      <c r="Z134" s="297"/>
      <c r="AA134" s="297"/>
      <c r="AB134" s="297"/>
      <c r="AC134" s="297"/>
      <c r="AD134" s="297"/>
      <c r="AE134" s="297"/>
      <c r="AF134" s="297"/>
      <c r="AG134" s="297"/>
      <c r="AH134" s="297"/>
      <c r="AI134" s="297"/>
      <c r="AJ134" s="297"/>
      <c r="AK134" s="298"/>
      <c r="AL134" s="298"/>
      <c r="AM134" s="297"/>
      <c r="AN134" s="298"/>
      <c r="AO134" s="298"/>
      <c r="AP134" s="297"/>
      <c r="AQ134" s="192"/>
    </row>
    <row r="135" spans="1:43" s="234" customFormat="1" ht="27" customHeight="1">
      <c r="A135" s="179"/>
      <c r="B135" s="155" t="s">
        <v>36</v>
      </c>
      <c r="C135" s="156" t="s">
        <v>126</v>
      </c>
      <c r="D135" s="188"/>
      <c r="E135" s="188"/>
      <c r="F135" s="160"/>
      <c r="G135" s="233"/>
      <c r="H135" s="176"/>
      <c r="I135" s="160"/>
      <c r="J135" s="160"/>
      <c r="K135" s="160"/>
      <c r="L135" s="255"/>
      <c r="M135" s="179"/>
      <c r="N135" s="671"/>
      <c r="O135" s="709"/>
      <c r="P135" s="297"/>
      <c r="Q135" s="297"/>
      <c r="R135" s="297"/>
      <c r="S135" s="297"/>
      <c r="T135" s="297"/>
      <c r="U135" s="297"/>
      <c r="V135" s="297"/>
      <c r="W135" s="297"/>
      <c r="X135" s="297"/>
      <c r="Y135" s="297"/>
      <c r="Z135" s="297"/>
      <c r="AA135" s="297"/>
      <c r="AB135" s="297"/>
      <c r="AC135" s="297"/>
      <c r="AD135" s="297"/>
      <c r="AE135" s="297"/>
      <c r="AF135" s="297"/>
      <c r="AG135" s="297"/>
      <c r="AH135" s="297"/>
      <c r="AI135" s="297"/>
      <c r="AJ135" s="297"/>
      <c r="AK135" s="298"/>
      <c r="AL135" s="298"/>
      <c r="AM135" s="297"/>
      <c r="AN135" s="298"/>
      <c r="AO135" s="298"/>
      <c r="AP135" s="297"/>
      <c r="AQ135" s="192"/>
    </row>
    <row r="136" spans="1:43" s="234" customFormat="1" ht="27" customHeight="1">
      <c r="A136" s="183"/>
      <c r="B136" s="161"/>
      <c r="C136" s="161" t="s">
        <v>29</v>
      </c>
      <c r="D136" s="169">
        <f aca="true" t="shared" si="25" ref="D136:K136">D128+D130+D133</f>
        <v>92.06402068609397</v>
      </c>
      <c r="E136" s="169">
        <f t="shared" si="25"/>
        <v>183.346</v>
      </c>
      <c r="F136" s="190">
        <f>F128+F130+F133</f>
        <v>275.410020686094</v>
      </c>
      <c r="G136" s="178">
        <f t="shared" si="25"/>
        <v>2905.057</v>
      </c>
      <c r="H136" s="162"/>
      <c r="I136" s="190">
        <f>I128+I130+I133</f>
        <v>2905.057</v>
      </c>
      <c r="J136" s="166">
        <f t="shared" si="25"/>
        <v>8265.907</v>
      </c>
      <c r="K136" s="166">
        <f t="shared" si="25"/>
        <v>68.135</v>
      </c>
      <c r="L136" s="256">
        <f t="shared" si="21"/>
        <v>11514.509020686093</v>
      </c>
      <c r="M136" s="179"/>
      <c r="N136" s="671"/>
      <c r="O136" s="709"/>
      <c r="P136" s="297"/>
      <c r="Q136" s="297"/>
      <c r="R136" s="297"/>
      <c r="S136" s="297"/>
      <c r="T136" s="297"/>
      <c r="U136" s="297"/>
      <c r="V136" s="297"/>
      <c r="W136" s="297"/>
      <c r="X136" s="297"/>
      <c r="Y136" s="297"/>
      <c r="Z136" s="297"/>
      <c r="AA136" s="297"/>
      <c r="AB136" s="297"/>
      <c r="AC136" s="297"/>
      <c r="AD136" s="297"/>
      <c r="AE136" s="297"/>
      <c r="AF136" s="297"/>
      <c r="AG136" s="297"/>
      <c r="AH136" s="297"/>
      <c r="AI136" s="297"/>
      <c r="AJ136" s="297"/>
      <c r="AK136" s="298"/>
      <c r="AL136" s="298"/>
      <c r="AM136" s="297"/>
      <c r="AN136" s="298"/>
      <c r="AO136" s="298"/>
      <c r="AP136" s="297"/>
      <c r="AQ136" s="192"/>
    </row>
    <row r="137" spans="1:43" s="234" customFormat="1" ht="27" customHeight="1">
      <c r="A137" s="179"/>
      <c r="B137" s="180" t="s">
        <v>128</v>
      </c>
      <c r="C137" s="156" t="s">
        <v>24</v>
      </c>
      <c r="D137" s="158">
        <f aca="true" t="shared" si="26" ref="D137:K137">D134+D125+D101</f>
        <v>185.26285000000001</v>
      </c>
      <c r="E137" s="158">
        <f t="shared" si="26"/>
        <v>1228.08986</v>
      </c>
      <c r="F137" s="160">
        <f>F134+F125+F101</f>
        <v>1413.35271</v>
      </c>
      <c r="G137" s="225">
        <f t="shared" si="26"/>
        <v>8804.3771</v>
      </c>
      <c r="H137" s="242"/>
      <c r="I137" s="160">
        <f>I134+I125+I101</f>
        <v>8804.3771</v>
      </c>
      <c r="J137" s="210">
        <f t="shared" si="26"/>
        <v>2958.4341999999992</v>
      </c>
      <c r="K137" s="210">
        <f t="shared" si="26"/>
        <v>2221.9846000000002</v>
      </c>
      <c r="L137" s="255">
        <f>F137+J137+I137+K137</f>
        <v>15398.148609999998</v>
      </c>
      <c r="M137" s="179"/>
      <c r="N137" s="671"/>
      <c r="O137" s="709"/>
      <c r="P137" s="297"/>
      <c r="Q137" s="297"/>
      <c r="R137" s="297"/>
      <c r="S137" s="297"/>
      <c r="T137" s="297"/>
      <c r="U137" s="297"/>
      <c r="V137" s="297"/>
      <c r="W137" s="297"/>
      <c r="X137" s="297"/>
      <c r="Y137" s="297"/>
      <c r="Z137" s="297"/>
      <c r="AA137" s="297"/>
      <c r="AB137" s="297"/>
      <c r="AC137" s="297"/>
      <c r="AD137" s="297"/>
      <c r="AE137" s="297"/>
      <c r="AF137" s="297"/>
      <c r="AG137" s="297"/>
      <c r="AH137" s="297"/>
      <c r="AI137" s="297"/>
      <c r="AJ137" s="297"/>
      <c r="AK137" s="298"/>
      <c r="AL137" s="298"/>
      <c r="AM137" s="297"/>
      <c r="AN137" s="298"/>
      <c r="AO137" s="298"/>
      <c r="AP137" s="297"/>
      <c r="AQ137" s="192"/>
    </row>
    <row r="138" spans="1:43" s="234" customFormat="1" ht="27" customHeight="1">
      <c r="A138" s="179"/>
      <c r="B138" s="180" t="s">
        <v>127</v>
      </c>
      <c r="C138" s="156" t="s">
        <v>126</v>
      </c>
      <c r="D138" s="167"/>
      <c r="E138" s="167"/>
      <c r="F138" s="160"/>
      <c r="G138" s="168"/>
      <c r="H138" s="157"/>
      <c r="I138" s="160"/>
      <c r="J138" s="182"/>
      <c r="K138" s="182"/>
      <c r="L138" s="255"/>
      <c r="M138" s="179"/>
      <c r="N138" s="671"/>
      <c r="O138" s="709"/>
      <c r="P138" s="297"/>
      <c r="Q138" s="297"/>
      <c r="R138" s="297"/>
      <c r="S138" s="297"/>
      <c r="T138" s="297"/>
      <c r="U138" s="297"/>
      <c r="V138" s="297"/>
      <c r="W138" s="297"/>
      <c r="X138" s="297"/>
      <c r="Y138" s="297"/>
      <c r="Z138" s="297"/>
      <c r="AA138" s="297"/>
      <c r="AB138" s="297"/>
      <c r="AC138" s="297"/>
      <c r="AD138" s="297"/>
      <c r="AE138" s="297"/>
      <c r="AF138" s="297"/>
      <c r="AG138" s="297"/>
      <c r="AH138" s="297"/>
      <c r="AI138" s="297"/>
      <c r="AJ138" s="297"/>
      <c r="AK138" s="298"/>
      <c r="AL138" s="298"/>
      <c r="AM138" s="297"/>
      <c r="AN138" s="298"/>
      <c r="AO138" s="298"/>
      <c r="AP138" s="297"/>
      <c r="AQ138" s="192"/>
    </row>
    <row r="139" spans="1:43" s="234" customFormat="1" ht="27" customHeight="1" thickBot="1">
      <c r="A139" s="363"/>
      <c r="B139" s="252"/>
      <c r="C139" s="364" t="s">
        <v>29</v>
      </c>
      <c r="D139" s="200">
        <f aca="true" t="shared" si="27" ref="D139:K139">D136+D126+D102</f>
        <v>128842.75800000003</v>
      </c>
      <c r="E139" s="200">
        <f t="shared" si="27"/>
        <v>536649.346</v>
      </c>
      <c r="F139" s="251">
        <f>F136+F126+F102</f>
        <v>665492.104</v>
      </c>
      <c r="G139" s="191">
        <f t="shared" si="27"/>
        <v>1232055.613</v>
      </c>
      <c r="H139" s="200"/>
      <c r="I139" s="251">
        <f>I136+I126+I102</f>
        <v>1232055.613</v>
      </c>
      <c r="J139" s="41">
        <f t="shared" si="27"/>
        <v>619881.1239999998</v>
      </c>
      <c r="K139" s="41">
        <f t="shared" si="27"/>
        <v>251397.25899999996</v>
      </c>
      <c r="L139" s="257">
        <f>F139+J139+I139+K139</f>
        <v>2768826.1</v>
      </c>
      <c r="M139" s="179"/>
      <c r="N139" s="671"/>
      <c r="O139" s="709"/>
      <c r="P139" s="297"/>
      <c r="Q139" s="297"/>
      <c r="R139" s="297"/>
      <c r="S139" s="297"/>
      <c r="T139" s="297"/>
      <c r="U139" s="297"/>
      <c r="V139" s="297"/>
      <c r="W139" s="297"/>
      <c r="X139" s="297"/>
      <c r="Y139" s="297"/>
      <c r="Z139" s="297"/>
      <c r="AA139" s="297"/>
      <c r="AB139" s="297"/>
      <c r="AC139" s="297"/>
      <c r="AD139" s="297"/>
      <c r="AE139" s="297"/>
      <c r="AF139" s="297"/>
      <c r="AG139" s="297"/>
      <c r="AH139" s="297"/>
      <c r="AI139" s="297"/>
      <c r="AJ139" s="297"/>
      <c r="AK139" s="298"/>
      <c r="AL139" s="298"/>
      <c r="AM139" s="297"/>
      <c r="AN139" s="298"/>
      <c r="AO139" s="298"/>
      <c r="AP139" s="297"/>
      <c r="AQ139" s="192"/>
    </row>
    <row r="140" spans="1:43" s="234" customFormat="1" ht="26.25" customHeight="1">
      <c r="A140" s="180"/>
      <c r="B140" s="180"/>
      <c r="C140" s="180"/>
      <c r="D140" s="192"/>
      <c r="E140" s="192"/>
      <c r="F140" s="180"/>
      <c r="G140" s="180"/>
      <c r="H140" s="180"/>
      <c r="I140" s="180"/>
      <c r="J140" s="206"/>
      <c r="K140" s="206"/>
      <c r="L140" s="180"/>
      <c r="M140" s="180"/>
      <c r="N140" s="709"/>
      <c r="O140" s="709"/>
      <c r="P140" s="297"/>
      <c r="Q140" s="297"/>
      <c r="R140" s="297"/>
      <c r="S140" s="297"/>
      <c r="T140" s="297"/>
      <c r="U140" s="297"/>
      <c r="V140" s="297"/>
      <c r="W140" s="297"/>
      <c r="X140" s="297"/>
      <c r="Y140" s="297"/>
      <c r="Z140" s="297"/>
      <c r="AA140" s="297"/>
      <c r="AB140" s="297"/>
      <c r="AC140" s="297"/>
      <c r="AD140" s="297"/>
      <c r="AE140" s="297"/>
      <c r="AF140" s="297"/>
      <c r="AG140" s="297"/>
      <c r="AH140" s="297"/>
      <c r="AI140" s="297"/>
      <c r="AJ140" s="297"/>
      <c r="AK140" s="298"/>
      <c r="AL140" s="298"/>
      <c r="AM140" s="297"/>
      <c r="AN140" s="298"/>
      <c r="AO140" s="298"/>
      <c r="AP140" s="297"/>
      <c r="AQ140" s="192"/>
    </row>
    <row r="141" spans="1:43" s="234" customFormat="1" ht="26.25" customHeight="1">
      <c r="A141" s="180"/>
      <c r="B141" s="180"/>
      <c r="C141" s="180"/>
      <c r="D141" s="192"/>
      <c r="E141" s="192"/>
      <c r="F141" s="180"/>
      <c r="G141" s="180"/>
      <c r="H141" s="180"/>
      <c r="I141" s="180"/>
      <c r="J141" s="206"/>
      <c r="K141" s="206"/>
      <c r="L141" s="180"/>
      <c r="M141" s="180"/>
      <c r="N141" s="671"/>
      <c r="O141" s="709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97"/>
      <c r="AE141" s="297"/>
      <c r="AF141" s="297"/>
      <c r="AG141" s="297"/>
      <c r="AH141" s="297"/>
      <c r="AI141" s="297"/>
      <c r="AJ141" s="297"/>
      <c r="AK141" s="298"/>
      <c r="AL141" s="298"/>
      <c r="AM141" s="297"/>
      <c r="AN141" s="298"/>
      <c r="AO141" s="298"/>
      <c r="AP141" s="297"/>
      <c r="AQ141" s="192"/>
    </row>
    <row r="142" spans="1:43" s="234" customFormat="1" ht="26.25" customHeight="1">
      <c r="A142" s="180"/>
      <c r="B142" s="180"/>
      <c r="C142" s="180"/>
      <c r="D142" s="192"/>
      <c r="E142" s="192"/>
      <c r="F142" s="180"/>
      <c r="G142" s="180"/>
      <c r="H142" s="180"/>
      <c r="I142" s="180"/>
      <c r="J142" s="206"/>
      <c r="K142" s="206"/>
      <c r="L142" s="180"/>
      <c r="M142" s="180"/>
      <c r="N142" s="671"/>
      <c r="O142" s="709"/>
      <c r="P142" s="297"/>
      <c r="Q142" s="297"/>
      <c r="R142" s="297"/>
      <c r="S142" s="297"/>
      <c r="T142" s="297"/>
      <c r="U142" s="297"/>
      <c r="V142" s="297"/>
      <c r="W142" s="297"/>
      <c r="X142" s="297"/>
      <c r="Y142" s="297"/>
      <c r="Z142" s="297"/>
      <c r="AA142" s="297"/>
      <c r="AB142" s="297"/>
      <c r="AC142" s="297"/>
      <c r="AD142" s="297"/>
      <c r="AE142" s="297"/>
      <c r="AF142" s="297"/>
      <c r="AG142" s="297"/>
      <c r="AH142" s="297"/>
      <c r="AI142" s="297"/>
      <c r="AJ142" s="297"/>
      <c r="AK142" s="298"/>
      <c r="AL142" s="298"/>
      <c r="AM142" s="297"/>
      <c r="AN142" s="298"/>
      <c r="AO142" s="298"/>
      <c r="AP142" s="297"/>
      <c r="AQ142" s="192"/>
    </row>
    <row r="143" spans="1:43" s="234" customFormat="1" ht="26.25" customHeight="1">
      <c r="A143" s="180"/>
      <c r="B143" s="180"/>
      <c r="C143" s="180"/>
      <c r="D143" s="192"/>
      <c r="E143" s="201"/>
      <c r="F143" s="180"/>
      <c r="G143" s="180"/>
      <c r="H143" s="180"/>
      <c r="I143" s="180"/>
      <c r="J143" s="206"/>
      <c r="K143" s="206"/>
      <c r="L143" s="180"/>
      <c r="M143" s="180"/>
      <c r="N143" s="671"/>
      <c r="O143" s="709"/>
      <c r="P143" s="297"/>
      <c r="Q143" s="297"/>
      <c r="R143" s="297"/>
      <c r="S143" s="297"/>
      <c r="T143" s="297"/>
      <c r="U143" s="297"/>
      <c r="V143" s="297"/>
      <c r="W143" s="297"/>
      <c r="X143" s="297"/>
      <c r="Y143" s="297"/>
      <c r="Z143" s="297"/>
      <c r="AA143" s="297"/>
      <c r="AB143" s="297"/>
      <c r="AC143" s="297"/>
      <c r="AD143" s="297"/>
      <c r="AE143" s="297"/>
      <c r="AF143" s="297"/>
      <c r="AG143" s="297"/>
      <c r="AH143" s="297"/>
      <c r="AI143" s="297"/>
      <c r="AJ143" s="297"/>
      <c r="AK143" s="298"/>
      <c r="AL143" s="298"/>
      <c r="AM143" s="297"/>
      <c r="AN143" s="298"/>
      <c r="AO143" s="298"/>
      <c r="AP143" s="297"/>
      <c r="AQ143" s="192"/>
    </row>
    <row r="144" spans="1:43" s="234" customFormat="1" ht="26.25" customHeight="1">
      <c r="A144" s="180"/>
      <c r="B144" s="180"/>
      <c r="C144" s="180"/>
      <c r="D144" s="192"/>
      <c r="E144" s="192"/>
      <c r="F144" s="180"/>
      <c r="G144" s="180"/>
      <c r="H144" s="180"/>
      <c r="I144" s="180"/>
      <c r="J144" s="206"/>
      <c r="K144" s="221"/>
      <c r="L144" s="180"/>
      <c r="M144" s="180"/>
      <c r="N144" s="671"/>
      <c r="O144" s="709"/>
      <c r="P144" s="297"/>
      <c r="Q144" s="297"/>
      <c r="R144" s="297"/>
      <c r="S144" s="297"/>
      <c r="T144" s="297"/>
      <c r="U144" s="297"/>
      <c r="V144" s="297"/>
      <c r="W144" s="297"/>
      <c r="X144" s="297"/>
      <c r="Y144" s="297"/>
      <c r="Z144" s="297"/>
      <c r="AA144" s="297"/>
      <c r="AB144" s="297"/>
      <c r="AC144" s="297"/>
      <c r="AD144" s="297"/>
      <c r="AE144" s="297"/>
      <c r="AF144" s="297"/>
      <c r="AG144" s="297"/>
      <c r="AH144" s="297"/>
      <c r="AI144" s="297"/>
      <c r="AJ144" s="297"/>
      <c r="AK144" s="298"/>
      <c r="AL144" s="298"/>
      <c r="AM144" s="297"/>
      <c r="AN144" s="298"/>
      <c r="AO144" s="298"/>
      <c r="AP144" s="297"/>
      <c r="AQ144" s="192"/>
    </row>
    <row r="145" spans="1:43" ht="26.25" customHeight="1">
      <c r="A145" s="32"/>
      <c r="B145" s="32"/>
      <c r="C145" s="32"/>
      <c r="D145" s="192"/>
      <c r="E145" s="192"/>
      <c r="F145" s="180"/>
      <c r="G145" s="180"/>
      <c r="H145" s="32"/>
      <c r="I145" s="180"/>
      <c r="J145" s="206"/>
      <c r="K145" s="206"/>
      <c r="L145" s="180"/>
      <c r="M145" s="32"/>
      <c r="N145" s="666"/>
      <c r="AQ145" s="34"/>
    </row>
    <row r="146" spans="1:43" ht="26.25" customHeight="1">
      <c r="A146" s="32"/>
      <c r="B146" s="32"/>
      <c r="C146" s="32"/>
      <c r="D146" s="192"/>
      <c r="E146" s="192"/>
      <c r="F146" s="180"/>
      <c r="G146" s="180"/>
      <c r="H146" s="32"/>
      <c r="I146" s="180"/>
      <c r="J146" s="206"/>
      <c r="K146" s="206"/>
      <c r="L146" s="180"/>
      <c r="M146" s="32"/>
      <c r="N146" s="666"/>
      <c r="AQ146" s="34"/>
    </row>
    <row r="147" spans="1:43" ht="26.25" customHeight="1">
      <c r="A147" s="32"/>
      <c r="B147" s="32"/>
      <c r="C147" s="32"/>
      <c r="D147" s="192"/>
      <c r="E147" s="192"/>
      <c r="F147" s="180"/>
      <c r="G147" s="180"/>
      <c r="H147" s="32"/>
      <c r="I147" s="180"/>
      <c r="J147" s="206"/>
      <c r="K147" s="206"/>
      <c r="L147" s="180"/>
      <c r="M147" s="32"/>
      <c r="AQ147" s="34"/>
    </row>
    <row r="148" spans="1:43" ht="26.25" customHeight="1">
      <c r="A148" s="32"/>
      <c r="B148" s="32"/>
      <c r="C148" s="32"/>
      <c r="D148" s="192"/>
      <c r="E148" s="192"/>
      <c r="F148" s="180"/>
      <c r="G148" s="180"/>
      <c r="H148" s="32"/>
      <c r="I148" s="180"/>
      <c r="J148" s="206"/>
      <c r="K148" s="206"/>
      <c r="L148" s="180"/>
      <c r="M148" s="32"/>
      <c r="AQ148" s="34"/>
    </row>
    <row r="149" spans="1:43" ht="26.25" customHeight="1">
      <c r="A149" s="32"/>
      <c r="B149" s="32"/>
      <c r="C149" s="32"/>
      <c r="D149" s="192"/>
      <c r="E149" s="192"/>
      <c r="F149" s="180"/>
      <c r="G149" s="180"/>
      <c r="H149" s="32"/>
      <c r="I149" s="180"/>
      <c r="J149" s="206"/>
      <c r="K149" s="206"/>
      <c r="L149" s="180"/>
      <c r="M149" s="32"/>
      <c r="AQ149" s="34"/>
    </row>
    <row r="150" spans="1:43" ht="26.25" customHeight="1">
      <c r="A150" s="32"/>
      <c r="B150" s="32"/>
      <c r="C150" s="32"/>
      <c r="D150" s="192"/>
      <c r="E150" s="192"/>
      <c r="F150" s="180"/>
      <c r="G150" s="180"/>
      <c r="H150" s="32"/>
      <c r="I150" s="180"/>
      <c r="J150" s="206"/>
      <c r="K150" s="206"/>
      <c r="L150" s="180"/>
      <c r="M150" s="32"/>
      <c r="AQ150" s="34"/>
    </row>
    <row r="151" spans="1:43" ht="26.25" customHeight="1">
      <c r="A151" s="32"/>
      <c r="B151" s="32"/>
      <c r="C151" s="32"/>
      <c r="D151" s="192"/>
      <c r="E151" s="192"/>
      <c r="F151" s="180"/>
      <c r="G151" s="180"/>
      <c r="H151" s="32"/>
      <c r="I151" s="180"/>
      <c r="J151" s="206"/>
      <c r="K151" s="206"/>
      <c r="L151" s="180"/>
      <c r="M151" s="32"/>
      <c r="AQ151" s="34"/>
    </row>
    <row r="152" spans="1:43" ht="26.25" customHeight="1">
      <c r="A152" s="32"/>
      <c r="B152" s="32"/>
      <c r="C152" s="32"/>
      <c r="D152" s="192"/>
      <c r="E152" s="192"/>
      <c r="F152" s="180"/>
      <c r="G152" s="180"/>
      <c r="H152" s="32"/>
      <c r="I152" s="180"/>
      <c r="J152" s="206"/>
      <c r="K152" s="206"/>
      <c r="L152" s="180"/>
      <c r="M152" s="32"/>
      <c r="AQ152" s="34"/>
    </row>
    <row r="153" spans="1:43" ht="26.25" customHeight="1">
      <c r="A153" s="32"/>
      <c r="B153" s="32"/>
      <c r="C153" s="32"/>
      <c r="D153" s="192"/>
      <c r="E153" s="192"/>
      <c r="F153" s="180"/>
      <c r="G153" s="180"/>
      <c r="H153" s="32"/>
      <c r="I153" s="180"/>
      <c r="J153" s="206"/>
      <c r="K153" s="206"/>
      <c r="L153" s="180"/>
      <c r="M153" s="32"/>
      <c r="AQ153" s="34"/>
    </row>
    <row r="154" spans="1:43" ht="26.25" customHeight="1">
      <c r="A154" s="32"/>
      <c r="B154" s="32"/>
      <c r="C154" s="32"/>
      <c r="D154" s="192"/>
      <c r="E154" s="192"/>
      <c r="F154" s="180"/>
      <c r="G154" s="180"/>
      <c r="H154" s="32"/>
      <c r="I154" s="180"/>
      <c r="J154" s="206"/>
      <c r="K154" s="206"/>
      <c r="L154" s="180"/>
      <c r="M154" s="32"/>
      <c r="AQ154" s="34"/>
    </row>
    <row r="155" spans="1:43" ht="26.25" customHeight="1">
      <c r="A155" s="32"/>
      <c r="B155" s="32"/>
      <c r="C155" s="32"/>
      <c r="D155" s="192"/>
      <c r="E155" s="192"/>
      <c r="F155" s="180"/>
      <c r="G155" s="180"/>
      <c r="H155" s="32"/>
      <c r="I155" s="180"/>
      <c r="J155" s="206"/>
      <c r="K155" s="206"/>
      <c r="L155" s="180"/>
      <c r="M155" s="32"/>
      <c r="AQ155" s="34"/>
    </row>
    <row r="156" spans="1:43" ht="26.25" customHeight="1">
      <c r="A156" s="32"/>
      <c r="B156" s="32"/>
      <c r="C156" s="32"/>
      <c r="D156" s="192"/>
      <c r="E156" s="192"/>
      <c r="F156" s="180"/>
      <c r="G156" s="180"/>
      <c r="H156" s="32"/>
      <c r="I156" s="180"/>
      <c r="J156" s="206"/>
      <c r="K156" s="206"/>
      <c r="L156" s="180"/>
      <c r="M156" s="32"/>
      <c r="AQ156" s="34"/>
    </row>
    <row r="157" spans="1:43" ht="26.25" customHeight="1">
      <c r="A157" s="32"/>
      <c r="B157" s="32"/>
      <c r="C157" s="32"/>
      <c r="D157" s="192"/>
      <c r="E157" s="192"/>
      <c r="F157" s="180"/>
      <c r="G157" s="180"/>
      <c r="H157" s="32"/>
      <c r="I157" s="180"/>
      <c r="J157" s="206"/>
      <c r="K157" s="206"/>
      <c r="L157" s="180"/>
      <c r="M157" s="32"/>
      <c r="AQ157" s="34"/>
    </row>
    <row r="158" spans="1:43" ht="26.25" customHeight="1">
      <c r="A158" s="32"/>
      <c r="B158" s="32"/>
      <c r="C158" s="32"/>
      <c r="D158" s="192"/>
      <c r="E158" s="192"/>
      <c r="F158" s="180"/>
      <c r="G158" s="180"/>
      <c r="H158" s="32"/>
      <c r="I158" s="180"/>
      <c r="J158" s="206"/>
      <c r="K158" s="206"/>
      <c r="L158" s="180"/>
      <c r="M158" s="32"/>
      <c r="AQ158" s="34"/>
    </row>
    <row r="159" spans="1:43" ht="26.25" customHeight="1">
      <c r="A159" s="32"/>
      <c r="B159" s="32"/>
      <c r="C159" s="32"/>
      <c r="D159" s="192"/>
      <c r="E159" s="192"/>
      <c r="F159" s="180"/>
      <c r="G159" s="180"/>
      <c r="H159" s="32"/>
      <c r="I159" s="180"/>
      <c r="J159" s="206"/>
      <c r="K159" s="206"/>
      <c r="L159" s="180"/>
      <c r="M159" s="32"/>
      <c r="AQ159" s="34"/>
    </row>
    <row r="160" spans="1:43" ht="26.25" customHeight="1">
      <c r="A160" s="32"/>
      <c r="B160" s="32"/>
      <c r="C160" s="32"/>
      <c r="D160" s="192"/>
      <c r="E160" s="192"/>
      <c r="F160" s="180"/>
      <c r="G160" s="180"/>
      <c r="H160" s="32"/>
      <c r="I160" s="180"/>
      <c r="J160" s="206"/>
      <c r="K160" s="206"/>
      <c r="L160" s="180"/>
      <c r="M160" s="32"/>
      <c r="AQ160" s="34"/>
    </row>
    <row r="161" spans="1:43" ht="26.25" customHeight="1">
      <c r="A161" s="32"/>
      <c r="B161" s="32"/>
      <c r="C161" s="32"/>
      <c r="D161" s="192"/>
      <c r="E161" s="192"/>
      <c r="F161" s="180"/>
      <c r="G161" s="180"/>
      <c r="H161" s="32"/>
      <c r="I161" s="180"/>
      <c r="J161" s="206"/>
      <c r="K161" s="206"/>
      <c r="L161" s="180"/>
      <c r="M161" s="32"/>
      <c r="AQ161" s="34"/>
    </row>
    <row r="162" spans="1:43" ht="26.25" customHeight="1">
      <c r="A162" s="32"/>
      <c r="B162" s="32"/>
      <c r="C162" s="32"/>
      <c r="D162" s="192"/>
      <c r="E162" s="192"/>
      <c r="F162" s="180"/>
      <c r="G162" s="180"/>
      <c r="H162" s="32"/>
      <c r="I162" s="180"/>
      <c r="J162" s="206"/>
      <c r="K162" s="206"/>
      <c r="L162" s="180"/>
      <c r="M162" s="32"/>
      <c r="AQ162" s="34"/>
    </row>
    <row r="163" spans="1:43" ht="26.25" customHeight="1">
      <c r="A163" s="32"/>
      <c r="B163" s="32"/>
      <c r="C163" s="32"/>
      <c r="D163" s="192"/>
      <c r="E163" s="192"/>
      <c r="F163" s="180"/>
      <c r="G163" s="180"/>
      <c r="H163" s="32"/>
      <c r="I163" s="180"/>
      <c r="J163" s="206"/>
      <c r="K163" s="206"/>
      <c r="L163" s="180"/>
      <c r="M163" s="32"/>
      <c r="AQ163" s="34"/>
    </row>
    <row r="164" spans="1:43" ht="26.25" customHeight="1">
      <c r="A164" s="32"/>
      <c r="B164" s="32"/>
      <c r="C164" s="32"/>
      <c r="D164" s="192"/>
      <c r="E164" s="192"/>
      <c r="F164" s="180"/>
      <c r="G164" s="180"/>
      <c r="H164" s="32"/>
      <c r="I164" s="180"/>
      <c r="J164" s="206"/>
      <c r="K164" s="206"/>
      <c r="L164" s="180"/>
      <c r="M164" s="32"/>
      <c r="AQ164" s="34"/>
    </row>
    <row r="165" spans="1:43" ht="26.25" customHeight="1">
      <c r="A165" s="32"/>
      <c r="B165" s="32"/>
      <c r="C165" s="32"/>
      <c r="D165" s="192"/>
      <c r="E165" s="192"/>
      <c r="F165" s="180"/>
      <c r="G165" s="180"/>
      <c r="H165" s="32"/>
      <c r="I165" s="180"/>
      <c r="J165" s="206"/>
      <c r="K165" s="206"/>
      <c r="L165" s="180"/>
      <c r="M165" s="32"/>
      <c r="AQ165" s="34"/>
    </row>
    <row r="166" spans="1:43" ht="26.25" customHeight="1">
      <c r="A166" s="32"/>
      <c r="B166" s="32"/>
      <c r="C166" s="32"/>
      <c r="D166" s="192"/>
      <c r="E166" s="192"/>
      <c r="F166" s="180"/>
      <c r="G166" s="180"/>
      <c r="H166" s="32"/>
      <c r="I166" s="180"/>
      <c r="J166" s="206"/>
      <c r="K166" s="206"/>
      <c r="L166" s="180"/>
      <c r="M166" s="32"/>
      <c r="AQ166" s="34"/>
    </row>
    <row r="167" spans="1:43" ht="26.25" customHeight="1">
      <c r="A167" s="32"/>
      <c r="B167" s="32"/>
      <c r="C167" s="32"/>
      <c r="D167" s="192"/>
      <c r="E167" s="192"/>
      <c r="F167" s="180"/>
      <c r="G167" s="180"/>
      <c r="H167" s="32"/>
      <c r="I167" s="180"/>
      <c r="J167" s="206"/>
      <c r="K167" s="206"/>
      <c r="L167" s="180"/>
      <c r="M167" s="32"/>
      <c r="AQ167" s="34"/>
    </row>
    <row r="168" spans="1:43" ht="26.25" customHeight="1">
      <c r="A168" s="32"/>
      <c r="B168" s="32"/>
      <c r="C168" s="32"/>
      <c r="D168" s="192"/>
      <c r="E168" s="192"/>
      <c r="F168" s="180"/>
      <c r="G168" s="180"/>
      <c r="H168" s="32"/>
      <c r="I168" s="180"/>
      <c r="J168" s="206"/>
      <c r="K168" s="206"/>
      <c r="L168" s="180"/>
      <c r="M168" s="32"/>
      <c r="AQ168" s="34"/>
    </row>
    <row r="169" spans="1:43" ht="26.25" customHeight="1">
      <c r="A169" s="32"/>
      <c r="B169" s="32"/>
      <c r="C169" s="32"/>
      <c r="D169" s="192"/>
      <c r="E169" s="192"/>
      <c r="F169" s="180"/>
      <c r="G169" s="180"/>
      <c r="H169" s="32"/>
      <c r="I169" s="180"/>
      <c r="J169" s="206"/>
      <c r="K169" s="206"/>
      <c r="L169" s="180"/>
      <c r="M169" s="32"/>
      <c r="AQ169" s="34"/>
    </row>
    <row r="170" spans="1:43" ht="26.25" customHeight="1">
      <c r="A170" s="32"/>
      <c r="B170" s="32"/>
      <c r="C170" s="32"/>
      <c r="D170" s="192"/>
      <c r="E170" s="192"/>
      <c r="F170" s="180"/>
      <c r="G170" s="180"/>
      <c r="H170" s="32"/>
      <c r="I170" s="180"/>
      <c r="J170" s="206"/>
      <c r="K170" s="206"/>
      <c r="L170" s="180"/>
      <c r="M170" s="32"/>
      <c r="AQ170" s="34"/>
    </row>
    <row r="171" spans="1:43" ht="26.25" customHeight="1">
      <c r="A171" s="32"/>
      <c r="B171" s="32"/>
      <c r="C171" s="32"/>
      <c r="D171" s="192"/>
      <c r="E171" s="192"/>
      <c r="F171" s="180"/>
      <c r="G171" s="180"/>
      <c r="H171" s="32"/>
      <c r="I171" s="180"/>
      <c r="J171" s="206"/>
      <c r="K171" s="206"/>
      <c r="L171" s="180"/>
      <c r="M171" s="32"/>
      <c r="AQ171" s="34"/>
    </row>
    <row r="172" spans="1:43" ht="26.25" customHeight="1">
      <c r="A172" s="32"/>
      <c r="B172" s="32"/>
      <c r="C172" s="32"/>
      <c r="D172" s="192"/>
      <c r="E172" s="192"/>
      <c r="F172" s="180"/>
      <c r="G172" s="180"/>
      <c r="H172" s="32"/>
      <c r="I172" s="180"/>
      <c r="J172" s="206"/>
      <c r="K172" s="206"/>
      <c r="L172" s="180"/>
      <c r="M172" s="32"/>
      <c r="AQ172" s="34"/>
    </row>
    <row r="173" spans="1:43" ht="26.25" customHeight="1">
      <c r="A173" s="32"/>
      <c r="B173" s="32"/>
      <c r="C173" s="32"/>
      <c r="D173" s="192"/>
      <c r="E173" s="192"/>
      <c r="F173" s="180"/>
      <c r="G173" s="180"/>
      <c r="H173" s="32"/>
      <c r="I173" s="180"/>
      <c r="J173" s="206"/>
      <c r="K173" s="206"/>
      <c r="L173" s="180"/>
      <c r="M173" s="32"/>
      <c r="AQ173" s="34"/>
    </row>
    <row r="174" spans="1:43" ht="26.25" customHeight="1">
      <c r="A174" s="32"/>
      <c r="B174" s="32"/>
      <c r="C174" s="32"/>
      <c r="D174" s="192"/>
      <c r="E174" s="192"/>
      <c r="F174" s="180"/>
      <c r="G174" s="180"/>
      <c r="H174" s="32"/>
      <c r="I174" s="180"/>
      <c r="J174" s="206"/>
      <c r="K174" s="206"/>
      <c r="L174" s="180"/>
      <c r="M174" s="32"/>
      <c r="AQ174" s="34"/>
    </row>
    <row r="175" spans="1:43" ht="26.25" customHeight="1">
      <c r="A175" s="32"/>
      <c r="B175" s="32"/>
      <c r="C175" s="32"/>
      <c r="D175" s="192"/>
      <c r="E175" s="192"/>
      <c r="F175" s="180"/>
      <c r="G175" s="180"/>
      <c r="H175" s="32"/>
      <c r="I175" s="180"/>
      <c r="J175" s="206"/>
      <c r="K175" s="206"/>
      <c r="L175" s="180"/>
      <c r="M175" s="32"/>
      <c r="AQ175" s="34"/>
    </row>
    <row r="176" spans="1:43" ht="26.25" customHeight="1">
      <c r="A176" s="32"/>
      <c r="B176" s="32"/>
      <c r="C176" s="32"/>
      <c r="D176" s="192"/>
      <c r="E176" s="192"/>
      <c r="F176" s="180"/>
      <c r="G176" s="180"/>
      <c r="H176" s="32"/>
      <c r="I176" s="180"/>
      <c r="J176" s="206"/>
      <c r="K176" s="206"/>
      <c r="L176" s="180"/>
      <c r="M176" s="32"/>
      <c r="AQ176" s="34"/>
    </row>
    <row r="177" spans="1:43" ht="26.25" customHeight="1">
      <c r="A177" s="32"/>
      <c r="B177" s="32"/>
      <c r="C177" s="32"/>
      <c r="D177" s="192"/>
      <c r="E177" s="192"/>
      <c r="F177" s="180"/>
      <c r="G177" s="180"/>
      <c r="H177" s="32"/>
      <c r="I177" s="180"/>
      <c r="J177" s="206"/>
      <c r="K177" s="206"/>
      <c r="L177" s="180"/>
      <c r="M177" s="32"/>
      <c r="AQ177" s="34"/>
    </row>
    <row r="178" spans="1:43" ht="26.25" customHeight="1">
      <c r="A178" s="32"/>
      <c r="B178" s="32"/>
      <c r="C178" s="32"/>
      <c r="D178" s="192"/>
      <c r="E178" s="192"/>
      <c r="F178" s="180"/>
      <c r="G178" s="180"/>
      <c r="H178" s="32"/>
      <c r="I178" s="180"/>
      <c r="J178" s="206"/>
      <c r="K178" s="206"/>
      <c r="L178" s="180"/>
      <c r="M178" s="32"/>
      <c r="AQ178" s="34"/>
    </row>
    <row r="179" spans="1:43" ht="26.25" customHeight="1">
      <c r="A179" s="32"/>
      <c r="B179" s="32"/>
      <c r="C179" s="32"/>
      <c r="D179" s="192"/>
      <c r="E179" s="192"/>
      <c r="F179" s="180"/>
      <c r="G179" s="180"/>
      <c r="H179" s="32"/>
      <c r="I179" s="180"/>
      <c r="J179" s="206"/>
      <c r="K179" s="206"/>
      <c r="L179" s="180"/>
      <c r="M179" s="32"/>
      <c r="AQ179" s="34"/>
    </row>
    <row r="180" spans="1:43" ht="26.25" customHeight="1">
      <c r="A180" s="32"/>
      <c r="B180" s="32"/>
      <c r="C180" s="32"/>
      <c r="D180" s="192"/>
      <c r="E180" s="192"/>
      <c r="F180" s="180"/>
      <c r="G180" s="180"/>
      <c r="H180" s="32"/>
      <c r="I180" s="180"/>
      <c r="J180" s="206"/>
      <c r="K180" s="206"/>
      <c r="L180" s="180"/>
      <c r="M180" s="32"/>
      <c r="AQ180" s="34"/>
    </row>
    <row r="181" spans="1:43" ht="26.25" customHeight="1">
      <c r="A181" s="32"/>
      <c r="B181" s="32"/>
      <c r="C181" s="32"/>
      <c r="D181" s="192"/>
      <c r="E181" s="192"/>
      <c r="F181" s="180"/>
      <c r="G181" s="180"/>
      <c r="H181" s="32"/>
      <c r="I181" s="180"/>
      <c r="J181" s="206"/>
      <c r="K181" s="206"/>
      <c r="L181" s="180"/>
      <c r="M181" s="32"/>
      <c r="AQ181" s="34"/>
    </row>
    <row r="182" spans="1:43" ht="26.25" customHeight="1">
      <c r="A182" s="32"/>
      <c r="B182" s="32"/>
      <c r="C182" s="32"/>
      <c r="D182" s="192"/>
      <c r="E182" s="192"/>
      <c r="F182" s="180"/>
      <c r="G182" s="180"/>
      <c r="H182" s="32"/>
      <c r="I182" s="180"/>
      <c r="J182" s="206"/>
      <c r="K182" s="206"/>
      <c r="L182" s="180"/>
      <c r="M182" s="32"/>
      <c r="AQ182" s="34"/>
    </row>
    <row r="183" spans="1:43" ht="26.25" customHeight="1">
      <c r="A183" s="32"/>
      <c r="B183" s="32"/>
      <c r="C183" s="32"/>
      <c r="D183" s="192"/>
      <c r="E183" s="192"/>
      <c r="F183" s="180"/>
      <c r="G183" s="180"/>
      <c r="H183" s="32"/>
      <c r="I183" s="180"/>
      <c r="J183" s="206"/>
      <c r="K183" s="206"/>
      <c r="L183" s="180"/>
      <c r="M183" s="32"/>
      <c r="AQ183" s="34"/>
    </row>
    <row r="184" spans="1:43" ht="26.25" customHeight="1">
      <c r="A184" s="32"/>
      <c r="B184" s="32"/>
      <c r="C184" s="32"/>
      <c r="D184" s="192"/>
      <c r="E184" s="192"/>
      <c r="F184" s="180"/>
      <c r="G184" s="180"/>
      <c r="H184" s="32"/>
      <c r="I184" s="180"/>
      <c r="J184" s="206"/>
      <c r="K184" s="206"/>
      <c r="L184" s="180"/>
      <c r="M184" s="32"/>
      <c r="AQ184" s="34"/>
    </row>
    <row r="185" spans="1:43" ht="26.25" customHeight="1">
      <c r="A185" s="32"/>
      <c r="B185" s="32"/>
      <c r="C185" s="32"/>
      <c r="D185" s="192"/>
      <c r="E185" s="192"/>
      <c r="F185" s="180"/>
      <c r="G185" s="180"/>
      <c r="H185" s="32"/>
      <c r="I185" s="180"/>
      <c r="J185" s="206"/>
      <c r="K185" s="206"/>
      <c r="L185" s="180"/>
      <c r="M185" s="32"/>
      <c r="AQ185" s="34"/>
    </row>
    <row r="186" spans="1:43" ht="26.25" customHeight="1">
      <c r="A186" s="32"/>
      <c r="B186" s="32"/>
      <c r="C186" s="32"/>
      <c r="D186" s="192"/>
      <c r="E186" s="192"/>
      <c r="F186" s="180"/>
      <c r="G186" s="180"/>
      <c r="H186" s="32"/>
      <c r="I186" s="180"/>
      <c r="J186" s="206"/>
      <c r="K186" s="206"/>
      <c r="L186" s="180"/>
      <c r="M186" s="32"/>
      <c r="AQ186" s="34"/>
    </row>
    <row r="187" spans="1:43" ht="26.25" customHeight="1">
      <c r="A187" s="32"/>
      <c r="B187" s="32"/>
      <c r="C187" s="32"/>
      <c r="D187" s="192"/>
      <c r="E187" s="192"/>
      <c r="F187" s="180"/>
      <c r="G187" s="180"/>
      <c r="H187" s="32"/>
      <c r="I187" s="180"/>
      <c r="J187" s="206"/>
      <c r="K187" s="206"/>
      <c r="L187" s="180"/>
      <c r="M187" s="32"/>
      <c r="AQ187" s="34"/>
    </row>
    <row r="188" spans="1:43" ht="26.25" customHeight="1">
      <c r="A188" s="32"/>
      <c r="B188" s="32"/>
      <c r="C188" s="32"/>
      <c r="D188" s="192"/>
      <c r="E188" s="192"/>
      <c r="F188" s="180"/>
      <c r="G188" s="180"/>
      <c r="H188" s="32"/>
      <c r="I188" s="180"/>
      <c r="J188" s="206"/>
      <c r="K188" s="206"/>
      <c r="L188" s="180"/>
      <c r="M188" s="32"/>
      <c r="AQ188" s="34"/>
    </row>
    <row r="189" spans="1:43" ht="26.25" customHeight="1">
      <c r="A189" s="32"/>
      <c r="B189" s="32"/>
      <c r="C189" s="32"/>
      <c r="D189" s="192"/>
      <c r="E189" s="192"/>
      <c r="F189" s="180"/>
      <c r="G189" s="180"/>
      <c r="H189" s="32"/>
      <c r="I189" s="180"/>
      <c r="J189" s="206"/>
      <c r="K189" s="206"/>
      <c r="L189" s="180"/>
      <c r="M189" s="32"/>
      <c r="AQ189" s="34"/>
    </row>
    <row r="190" spans="1:43" ht="26.25" customHeight="1">
      <c r="A190" s="32"/>
      <c r="B190" s="32"/>
      <c r="C190" s="32"/>
      <c r="D190" s="192"/>
      <c r="E190" s="192"/>
      <c r="F190" s="180"/>
      <c r="G190" s="180"/>
      <c r="H190" s="32"/>
      <c r="I190" s="180"/>
      <c r="J190" s="206"/>
      <c r="K190" s="206"/>
      <c r="L190" s="180"/>
      <c r="M190" s="32"/>
      <c r="AQ190" s="34"/>
    </row>
    <row r="191" spans="1:43" ht="26.25" customHeight="1">
      <c r="A191" s="32"/>
      <c r="B191" s="32"/>
      <c r="C191" s="32"/>
      <c r="D191" s="192"/>
      <c r="E191" s="192"/>
      <c r="F191" s="180"/>
      <c r="G191" s="180"/>
      <c r="H191" s="32"/>
      <c r="I191" s="180"/>
      <c r="J191" s="206"/>
      <c r="K191" s="206"/>
      <c r="L191" s="180"/>
      <c r="M191" s="32"/>
      <c r="AQ191" s="34"/>
    </row>
    <row r="192" spans="1:43" ht="26.25" customHeight="1">
      <c r="A192" s="32"/>
      <c r="B192" s="32"/>
      <c r="C192" s="32"/>
      <c r="D192" s="192"/>
      <c r="E192" s="192"/>
      <c r="F192" s="180"/>
      <c r="G192" s="180"/>
      <c r="H192" s="32"/>
      <c r="I192" s="180"/>
      <c r="J192" s="206"/>
      <c r="K192" s="206"/>
      <c r="L192" s="180"/>
      <c r="M192" s="32"/>
      <c r="AQ192" s="34"/>
    </row>
    <row r="193" spans="1:43" ht="26.25" customHeight="1">
      <c r="A193" s="32"/>
      <c r="B193" s="32"/>
      <c r="C193" s="32"/>
      <c r="D193" s="192"/>
      <c r="E193" s="192"/>
      <c r="F193" s="180"/>
      <c r="G193" s="180"/>
      <c r="H193" s="32"/>
      <c r="I193" s="180"/>
      <c r="J193" s="206"/>
      <c r="K193" s="206"/>
      <c r="L193" s="180"/>
      <c r="M193" s="32"/>
      <c r="AQ193" s="34"/>
    </row>
    <row r="194" spans="1:43" ht="26.25" customHeight="1">
      <c r="A194" s="32"/>
      <c r="B194" s="32"/>
      <c r="C194" s="32"/>
      <c r="D194" s="192"/>
      <c r="E194" s="192"/>
      <c r="F194" s="180"/>
      <c r="G194" s="180"/>
      <c r="H194" s="32"/>
      <c r="I194" s="180"/>
      <c r="J194" s="206"/>
      <c r="K194" s="206"/>
      <c r="L194" s="180"/>
      <c r="M194" s="32"/>
      <c r="AQ194" s="34"/>
    </row>
    <row r="195" spans="1:43" ht="26.25" customHeight="1">
      <c r="A195" s="32"/>
      <c r="B195" s="32"/>
      <c r="C195" s="32"/>
      <c r="D195" s="192"/>
      <c r="E195" s="192"/>
      <c r="F195" s="180"/>
      <c r="G195" s="180"/>
      <c r="H195" s="32"/>
      <c r="I195" s="180"/>
      <c r="J195" s="206"/>
      <c r="K195" s="206"/>
      <c r="L195" s="180"/>
      <c r="M195" s="32"/>
      <c r="AQ195" s="34"/>
    </row>
    <row r="196" spans="1:43" ht="26.25" customHeight="1">
      <c r="A196" s="32"/>
      <c r="B196" s="32"/>
      <c r="C196" s="32"/>
      <c r="D196" s="192"/>
      <c r="E196" s="192"/>
      <c r="F196" s="180"/>
      <c r="G196" s="180"/>
      <c r="H196" s="32"/>
      <c r="I196" s="180"/>
      <c r="J196" s="206"/>
      <c r="K196" s="206"/>
      <c r="L196" s="180"/>
      <c r="M196" s="32"/>
      <c r="AQ196" s="34"/>
    </row>
    <row r="197" spans="1:43" ht="26.25" customHeight="1">
      <c r="A197" s="32"/>
      <c r="B197" s="32"/>
      <c r="C197" s="32"/>
      <c r="D197" s="192"/>
      <c r="E197" s="192"/>
      <c r="F197" s="180"/>
      <c r="G197" s="180"/>
      <c r="H197" s="32"/>
      <c r="I197" s="180"/>
      <c r="J197" s="206"/>
      <c r="K197" s="206"/>
      <c r="L197" s="180"/>
      <c r="M197" s="32"/>
      <c r="AQ197" s="34"/>
    </row>
    <row r="198" spans="1:43" ht="26.25" customHeight="1">
      <c r="A198" s="32"/>
      <c r="B198" s="32"/>
      <c r="C198" s="32"/>
      <c r="D198" s="192"/>
      <c r="E198" s="192"/>
      <c r="F198" s="180"/>
      <c r="G198" s="180"/>
      <c r="H198" s="32"/>
      <c r="I198" s="180"/>
      <c r="J198" s="206"/>
      <c r="K198" s="206"/>
      <c r="L198" s="180"/>
      <c r="M198" s="32"/>
      <c r="AQ198" s="34"/>
    </row>
    <row r="199" spans="1:43" ht="26.25" customHeight="1">
      <c r="A199" s="32"/>
      <c r="B199" s="32"/>
      <c r="C199" s="32"/>
      <c r="D199" s="192"/>
      <c r="E199" s="192"/>
      <c r="F199" s="180"/>
      <c r="G199" s="180"/>
      <c r="H199" s="32"/>
      <c r="I199" s="180"/>
      <c r="J199" s="206"/>
      <c r="K199" s="206"/>
      <c r="L199" s="180"/>
      <c r="M199" s="32"/>
      <c r="AQ199" s="34"/>
    </row>
    <row r="200" spans="1:43" ht="26.25" customHeight="1">
      <c r="A200" s="32"/>
      <c r="B200" s="32"/>
      <c r="C200" s="32"/>
      <c r="D200" s="192"/>
      <c r="E200" s="192"/>
      <c r="F200" s="180"/>
      <c r="G200" s="180"/>
      <c r="H200" s="32"/>
      <c r="I200" s="180"/>
      <c r="J200" s="206"/>
      <c r="K200" s="206"/>
      <c r="L200" s="180"/>
      <c r="M200" s="32"/>
      <c r="AQ200" s="34"/>
    </row>
    <row r="201" spans="1:43" ht="26.25" customHeight="1">
      <c r="A201" s="32"/>
      <c r="B201" s="32"/>
      <c r="C201" s="32"/>
      <c r="D201" s="192"/>
      <c r="E201" s="192"/>
      <c r="F201" s="180"/>
      <c r="G201" s="180"/>
      <c r="H201" s="32"/>
      <c r="I201" s="180"/>
      <c r="J201" s="206"/>
      <c r="K201" s="206"/>
      <c r="L201" s="180"/>
      <c r="M201" s="32"/>
      <c r="AQ201" s="34"/>
    </row>
    <row r="202" spans="1:43" ht="26.25" customHeight="1">
      <c r="A202" s="32"/>
      <c r="B202" s="32"/>
      <c r="C202" s="32"/>
      <c r="D202" s="192"/>
      <c r="E202" s="192"/>
      <c r="F202" s="180"/>
      <c r="G202" s="180"/>
      <c r="H202" s="32"/>
      <c r="I202" s="180"/>
      <c r="J202" s="206"/>
      <c r="K202" s="206"/>
      <c r="L202" s="180"/>
      <c r="M202" s="32"/>
      <c r="AQ202" s="34"/>
    </row>
    <row r="203" spans="1:43" ht="26.25" customHeight="1">
      <c r="A203" s="32"/>
      <c r="B203" s="32"/>
      <c r="C203" s="32"/>
      <c r="D203" s="192"/>
      <c r="E203" s="192"/>
      <c r="F203" s="180"/>
      <c r="G203" s="180"/>
      <c r="H203" s="32"/>
      <c r="I203" s="180"/>
      <c r="J203" s="206"/>
      <c r="K203" s="206"/>
      <c r="L203" s="180"/>
      <c r="M203" s="32"/>
      <c r="AQ203" s="34"/>
    </row>
    <row r="204" spans="1:43" ht="26.25" customHeight="1">
      <c r="A204" s="32"/>
      <c r="B204" s="32"/>
      <c r="C204" s="32"/>
      <c r="D204" s="192"/>
      <c r="E204" s="192"/>
      <c r="F204" s="180"/>
      <c r="G204" s="180"/>
      <c r="H204" s="32"/>
      <c r="I204" s="180"/>
      <c r="J204" s="206"/>
      <c r="K204" s="206"/>
      <c r="L204" s="180"/>
      <c r="M204" s="32"/>
      <c r="AQ204" s="34"/>
    </row>
    <row r="205" spans="1:43" ht="26.25" customHeight="1">
      <c r="A205" s="32"/>
      <c r="B205" s="32"/>
      <c r="C205" s="32"/>
      <c r="D205" s="192"/>
      <c r="E205" s="192"/>
      <c r="F205" s="180"/>
      <c r="G205" s="180"/>
      <c r="H205" s="32"/>
      <c r="I205" s="180"/>
      <c r="J205" s="206"/>
      <c r="K205" s="206"/>
      <c r="L205" s="180"/>
      <c r="M205" s="32"/>
      <c r="AQ205" s="34"/>
    </row>
    <row r="206" spans="1:43" ht="26.25" customHeight="1">
      <c r="A206" s="32"/>
      <c r="B206" s="32"/>
      <c r="C206" s="32"/>
      <c r="D206" s="192"/>
      <c r="E206" s="192"/>
      <c r="F206" s="180"/>
      <c r="G206" s="180"/>
      <c r="H206" s="32"/>
      <c r="I206" s="180"/>
      <c r="J206" s="206"/>
      <c r="K206" s="206"/>
      <c r="L206" s="180"/>
      <c r="M206" s="32"/>
      <c r="AQ206" s="34"/>
    </row>
    <row r="207" spans="1:43" ht="26.25" customHeight="1">
      <c r="A207" s="32"/>
      <c r="B207" s="32"/>
      <c r="C207" s="32"/>
      <c r="D207" s="192"/>
      <c r="E207" s="192"/>
      <c r="F207" s="180"/>
      <c r="G207" s="180"/>
      <c r="H207" s="32"/>
      <c r="I207" s="180"/>
      <c r="J207" s="206"/>
      <c r="K207" s="206"/>
      <c r="L207" s="180"/>
      <c r="M207" s="32"/>
      <c r="AQ207" s="34"/>
    </row>
    <row r="208" spans="1:43" ht="26.25" customHeight="1">
      <c r="A208" s="32"/>
      <c r="B208" s="32"/>
      <c r="C208" s="32"/>
      <c r="D208" s="192"/>
      <c r="E208" s="192"/>
      <c r="F208" s="180"/>
      <c r="G208" s="180"/>
      <c r="H208" s="32"/>
      <c r="I208" s="180"/>
      <c r="J208" s="206"/>
      <c r="K208" s="206"/>
      <c r="L208" s="180"/>
      <c r="M208" s="32"/>
      <c r="AQ208" s="34"/>
    </row>
    <row r="209" spans="1:43" ht="26.25" customHeight="1">
      <c r="A209" s="32"/>
      <c r="B209" s="32"/>
      <c r="C209" s="32"/>
      <c r="D209" s="192"/>
      <c r="E209" s="192"/>
      <c r="F209" s="180"/>
      <c r="G209" s="180"/>
      <c r="H209" s="32"/>
      <c r="I209" s="180"/>
      <c r="J209" s="206"/>
      <c r="K209" s="206"/>
      <c r="L209" s="180"/>
      <c r="M209" s="32"/>
      <c r="AQ209" s="34"/>
    </row>
    <row r="210" spans="1:43" ht="26.25" customHeight="1">
      <c r="A210" s="32"/>
      <c r="B210" s="32"/>
      <c r="C210" s="32"/>
      <c r="D210" s="192"/>
      <c r="E210" s="192"/>
      <c r="F210" s="180"/>
      <c r="G210" s="180"/>
      <c r="H210" s="32"/>
      <c r="I210" s="180"/>
      <c r="J210" s="206"/>
      <c r="K210" s="206"/>
      <c r="L210" s="180"/>
      <c r="M210" s="32"/>
      <c r="AQ210" s="34"/>
    </row>
    <row r="211" spans="1:43" ht="26.25" customHeight="1">
      <c r="A211" s="32"/>
      <c r="B211" s="32"/>
      <c r="C211" s="32"/>
      <c r="D211" s="192"/>
      <c r="E211" s="192"/>
      <c r="F211" s="180"/>
      <c r="G211" s="180"/>
      <c r="H211" s="32"/>
      <c r="I211" s="180"/>
      <c r="J211" s="206"/>
      <c r="K211" s="206"/>
      <c r="L211" s="180"/>
      <c r="M211" s="32"/>
      <c r="AQ211" s="34"/>
    </row>
    <row r="212" spans="1:43" ht="26.25" customHeight="1">
      <c r="A212" s="32"/>
      <c r="B212" s="32"/>
      <c r="C212" s="32"/>
      <c r="D212" s="192"/>
      <c r="E212" s="192"/>
      <c r="F212" s="180"/>
      <c r="G212" s="180"/>
      <c r="H212" s="32"/>
      <c r="I212" s="180"/>
      <c r="J212" s="206"/>
      <c r="K212" s="206"/>
      <c r="L212" s="180"/>
      <c r="M212" s="32"/>
      <c r="AQ212" s="34"/>
    </row>
    <row r="213" spans="1:43" ht="26.25" customHeight="1">
      <c r="A213" s="32"/>
      <c r="B213" s="32"/>
      <c r="C213" s="32"/>
      <c r="D213" s="192"/>
      <c r="E213" s="192"/>
      <c r="F213" s="180"/>
      <c r="G213" s="180"/>
      <c r="H213" s="32"/>
      <c r="I213" s="180"/>
      <c r="J213" s="206"/>
      <c r="K213" s="206"/>
      <c r="L213" s="180"/>
      <c r="M213" s="32"/>
      <c r="AQ213" s="34"/>
    </row>
    <row r="214" spans="1:43" ht="26.25" customHeight="1">
      <c r="A214" s="32"/>
      <c r="B214" s="32"/>
      <c r="C214" s="32"/>
      <c r="D214" s="192"/>
      <c r="E214" s="192"/>
      <c r="F214" s="180"/>
      <c r="G214" s="180"/>
      <c r="H214" s="32"/>
      <c r="I214" s="180"/>
      <c r="J214" s="206"/>
      <c r="K214" s="206"/>
      <c r="L214" s="180"/>
      <c r="M214" s="32"/>
      <c r="AQ214" s="34"/>
    </row>
    <row r="215" spans="1:43" ht="26.25" customHeight="1">
      <c r="A215" s="32"/>
      <c r="B215" s="32"/>
      <c r="C215" s="32"/>
      <c r="D215" s="192"/>
      <c r="E215" s="192"/>
      <c r="F215" s="180"/>
      <c r="G215" s="180"/>
      <c r="H215" s="32"/>
      <c r="I215" s="180"/>
      <c r="J215" s="206"/>
      <c r="K215" s="206"/>
      <c r="L215" s="180"/>
      <c r="M215" s="32"/>
      <c r="AQ215" s="34"/>
    </row>
    <row r="216" spans="1:43" ht="26.25" customHeight="1">
      <c r="A216" s="32"/>
      <c r="B216" s="32"/>
      <c r="C216" s="32"/>
      <c r="D216" s="192"/>
      <c r="E216" s="192"/>
      <c r="F216" s="180"/>
      <c r="G216" s="180"/>
      <c r="H216" s="32"/>
      <c r="I216" s="180"/>
      <c r="J216" s="206"/>
      <c r="K216" s="206"/>
      <c r="L216" s="180"/>
      <c r="M216" s="32"/>
      <c r="AQ216" s="34"/>
    </row>
    <row r="217" spans="1:43" ht="26.25" customHeight="1">
      <c r="A217" s="32"/>
      <c r="B217" s="32"/>
      <c r="C217" s="32"/>
      <c r="D217" s="192"/>
      <c r="E217" s="192"/>
      <c r="F217" s="180"/>
      <c r="G217" s="180"/>
      <c r="H217" s="32"/>
      <c r="I217" s="180"/>
      <c r="J217" s="206"/>
      <c r="K217" s="206"/>
      <c r="L217" s="180"/>
      <c r="M217" s="32"/>
      <c r="AQ217" s="34"/>
    </row>
    <row r="218" spans="1:43" ht="26.25" customHeight="1">
      <c r="A218" s="32"/>
      <c r="B218" s="32"/>
      <c r="C218" s="32"/>
      <c r="D218" s="192"/>
      <c r="E218" s="192"/>
      <c r="F218" s="180"/>
      <c r="G218" s="180"/>
      <c r="H218" s="32"/>
      <c r="I218" s="180"/>
      <c r="J218" s="206"/>
      <c r="K218" s="206"/>
      <c r="L218" s="180"/>
      <c r="M218" s="32"/>
      <c r="AQ218" s="34"/>
    </row>
    <row r="219" spans="1:43" ht="26.25" customHeight="1">
      <c r="A219" s="32"/>
      <c r="B219" s="32"/>
      <c r="C219" s="32"/>
      <c r="D219" s="192"/>
      <c r="E219" s="192"/>
      <c r="F219" s="180"/>
      <c r="G219" s="180"/>
      <c r="H219" s="32"/>
      <c r="I219" s="180"/>
      <c r="J219" s="206"/>
      <c r="K219" s="206"/>
      <c r="L219" s="180"/>
      <c r="M219" s="32"/>
      <c r="AQ219" s="34"/>
    </row>
    <row r="220" spans="1:43" ht="26.25" customHeight="1">
      <c r="A220" s="32"/>
      <c r="B220" s="32"/>
      <c r="C220" s="32"/>
      <c r="D220" s="192"/>
      <c r="E220" s="192"/>
      <c r="F220" s="180"/>
      <c r="G220" s="180"/>
      <c r="H220" s="32"/>
      <c r="I220" s="180"/>
      <c r="J220" s="206"/>
      <c r="K220" s="206"/>
      <c r="L220" s="180"/>
      <c r="M220" s="32"/>
      <c r="AQ220" s="34"/>
    </row>
    <row r="221" spans="1:43" ht="26.25" customHeight="1">
      <c r="A221" s="32"/>
      <c r="B221" s="32"/>
      <c r="C221" s="32"/>
      <c r="D221" s="192"/>
      <c r="E221" s="192"/>
      <c r="F221" s="180"/>
      <c r="G221" s="180"/>
      <c r="H221" s="32"/>
      <c r="I221" s="180"/>
      <c r="J221" s="206"/>
      <c r="K221" s="206"/>
      <c r="L221" s="180"/>
      <c r="M221" s="32"/>
      <c r="AQ221" s="34"/>
    </row>
    <row r="222" spans="1:43" ht="26.25" customHeight="1">
      <c r="A222" s="32"/>
      <c r="B222" s="32"/>
      <c r="C222" s="32"/>
      <c r="D222" s="192"/>
      <c r="E222" s="192"/>
      <c r="F222" s="180"/>
      <c r="G222" s="180"/>
      <c r="H222" s="32"/>
      <c r="I222" s="180"/>
      <c r="J222" s="206"/>
      <c r="K222" s="206"/>
      <c r="L222" s="180"/>
      <c r="M222" s="32"/>
      <c r="AQ222" s="34"/>
    </row>
    <row r="223" spans="1:43" ht="26.25" customHeight="1">
      <c r="A223" s="32"/>
      <c r="B223" s="32"/>
      <c r="C223" s="32"/>
      <c r="D223" s="192"/>
      <c r="E223" s="192"/>
      <c r="F223" s="180"/>
      <c r="G223" s="180"/>
      <c r="H223" s="32"/>
      <c r="I223" s="180"/>
      <c r="J223" s="206"/>
      <c r="K223" s="206"/>
      <c r="L223" s="180"/>
      <c r="M223" s="32"/>
      <c r="AQ223" s="34"/>
    </row>
    <row r="224" spans="1:43" ht="26.25" customHeight="1">
      <c r="A224" s="32"/>
      <c r="B224" s="32"/>
      <c r="C224" s="32"/>
      <c r="D224" s="192"/>
      <c r="E224" s="192"/>
      <c r="F224" s="180"/>
      <c r="G224" s="180"/>
      <c r="H224" s="32"/>
      <c r="I224" s="180"/>
      <c r="J224" s="206"/>
      <c r="K224" s="206"/>
      <c r="L224" s="180"/>
      <c r="M224" s="32"/>
      <c r="AQ224" s="34"/>
    </row>
    <row r="225" spans="1:43" ht="26.25" customHeight="1">
      <c r="A225" s="32"/>
      <c r="B225" s="32"/>
      <c r="C225" s="32"/>
      <c r="D225" s="192"/>
      <c r="E225" s="192"/>
      <c r="F225" s="180"/>
      <c r="G225" s="180"/>
      <c r="H225" s="32"/>
      <c r="I225" s="180"/>
      <c r="J225" s="206"/>
      <c r="K225" s="206"/>
      <c r="L225" s="180"/>
      <c r="M225" s="32"/>
      <c r="AQ225" s="34"/>
    </row>
    <row r="226" spans="1:43" ht="26.25" customHeight="1">
      <c r="A226" s="32"/>
      <c r="B226" s="32"/>
      <c r="C226" s="32"/>
      <c r="D226" s="192"/>
      <c r="E226" s="192"/>
      <c r="F226" s="180"/>
      <c r="G226" s="180"/>
      <c r="H226" s="32"/>
      <c r="I226" s="180"/>
      <c r="J226" s="206"/>
      <c r="K226" s="206"/>
      <c r="L226" s="180"/>
      <c r="M226" s="32"/>
      <c r="AQ226" s="34"/>
    </row>
    <row r="227" spans="1:43" ht="26.25" customHeight="1">
      <c r="A227" s="32"/>
      <c r="B227" s="32"/>
      <c r="C227" s="32"/>
      <c r="D227" s="192"/>
      <c r="E227" s="192"/>
      <c r="F227" s="180"/>
      <c r="G227" s="180"/>
      <c r="H227" s="32"/>
      <c r="I227" s="180"/>
      <c r="J227" s="206"/>
      <c r="K227" s="206"/>
      <c r="L227" s="180"/>
      <c r="M227" s="32"/>
      <c r="AQ227" s="34"/>
    </row>
    <row r="228" spans="1:43" ht="26.25" customHeight="1">
      <c r="A228" s="32"/>
      <c r="B228" s="32"/>
      <c r="C228" s="32"/>
      <c r="D228" s="192"/>
      <c r="E228" s="192"/>
      <c r="F228" s="180"/>
      <c r="G228" s="180"/>
      <c r="H228" s="32"/>
      <c r="I228" s="180"/>
      <c r="J228" s="206"/>
      <c r="K228" s="206"/>
      <c r="L228" s="180"/>
      <c r="M228" s="32"/>
      <c r="AQ228" s="34"/>
    </row>
    <row r="229" spans="1:43" ht="26.25" customHeight="1">
      <c r="A229" s="32"/>
      <c r="B229" s="32"/>
      <c r="C229" s="32"/>
      <c r="D229" s="192"/>
      <c r="E229" s="192"/>
      <c r="F229" s="180"/>
      <c r="G229" s="180"/>
      <c r="H229" s="32"/>
      <c r="I229" s="180"/>
      <c r="J229" s="206"/>
      <c r="K229" s="206"/>
      <c r="L229" s="180"/>
      <c r="M229" s="32"/>
      <c r="AQ229" s="34"/>
    </row>
    <row r="230" spans="1:43" ht="26.25" customHeight="1">
      <c r="A230" s="32"/>
      <c r="B230" s="32"/>
      <c r="C230" s="32"/>
      <c r="D230" s="192"/>
      <c r="E230" s="192"/>
      <c r="F230" s="180"/>
      <c r="G230" s="180"/>
      <c r="H230" s="32"/>
      <c r="I230" s="180"/>
      <c r="J230" s="206"/>
      <c r="K230" s="206"/>
      <c r="L230" s="180"/>
      <c r="M230" s="32"/>
      <c r="AQ230" s="34"/>
    </row>
    <row r="231" spans="1:43" ht="26.25" customHeight="1">
      <c r="A231" s="32"/>
      <c r="B231" s="32"/>
      <c r="C231" s="32"/>
      <c r="D231" s="192"/>
      <c r="E231" s="192"/>
      <c r="F231" s="180"/>
      <c r="G231" s="180"/>
      <c r="H231" s="32"/>
      <c r="I231" s="180"/>
      <c r="J231" s="206"/>
      <c r="K231" s="206"/>
      <c r="L231" s="180"/>
      <c r="M231" s="32"/>
      <c r="AQ231" s="34"/>
    </row>
    <row r="232" spans="1:43" ht="26.25" customHeight="1">
      <c r="A232" s="32"/>
      <c r="B232" s="32"/>
      <c r="C232" s="32"/>
      <c r="D232" s="192"/>
      <c r="E232" s="192"/>
      <c r="F232" s="180"/>
      <c r="G232" s="180"/>
      <c r="H232" s="32"/>
      <c r="I232" s="180"/>
      <c r="J232" s="206"/>
      <c r="K232" s="206"/>
      <c r="L232" s="180"/>
      <c r="M232" s="32"/>
      <c r="AQ232" s="34"/>
    </row>
    <row r="233" spans="1:43" ht="26.25" customHeight="1">
      <c r="A233" s="32"/>
      <c r="B233" s="32"/>
      <c r="C233" s="32"/>
      <c r="D233" s="192"/>
      <c r="E233" s="192"/>
      <c r="F233" s="180"/>
      <c r="G233" s="180"/>
      <c r="H233" s="32"/>
      <c r="I233" s="180"/>
      <c r="J233" s="206"/>
      <c r="K233" s="206"/>
      <c r="L233" s="180"/>
      <c r="M233" s="32"/>
      <c r="AQ233" s="34"/>
    </row>
    <row r="234" spans="1:43" ht="26.25" customHeight="1">
      <c r="A234" s="32"/>
      <c r="B234" s="32"/>
      <c r="C234" s="32"/>
      <c r="D234" s="192"/>
      <c r="E234" s="192"/>
      <c r="F234" s="180"/>
      <c r="G234" s="180"/>
      <c r="H234" s="32"/>
      <c r="I234" s="180"/>
      <c r="J234" s="206"/>
      <c r="K234" s="206"/>
      <c r="L234" s="180"/>
      <c r="M234" s="32"/>
      <c r="AQ234" s="34"/>
    </row>
    <row r="235" spans="1:43" ht="26.25" customHeight="1">
      <c r="A235" s="32"/>
      <c r="B235" s="32"/>
      <c r="C235" s="32"/>
      <c r="D235" s="192"/>
      <c r="E235" s="192"/>
      <c r="F235" s="180"/>
      <c r="G235" s="180"/>
      <c r="H235" s="32"/>
      <c r="I235" s="180"/>
      <c r="J235" s="206"/>
      <c r="K235" s="206"/>
      <c r="L235" s="180"/>
      <c r="M235" s="32"/>
      <c r="AQ235" s="34"/>
    </row>
    <row r="236" spans="1:43" ht="26.25" customHeight="1">
      <c r="A236" s="32"/>
      <c r="B236" s="32"/>
      <c r="C236" s="32"/>
      <c r="D236" s="192"/>
      <c r="E236" s="192"/>
      <c r="F236" s="180"/>
      <c r="G236" s="180"/>
      <c r="H236" s="32"/>
      <c r="I236" s="180"/>
      <c r="J236" s="206"/>
      <c r="K236" s="206"/>
      <c r="L236" s="180"/>
      <c r="M236" s="32"/>
      <c r="AQ236" s="34"/>
    </row>
    <row r="237" spans="1:43" ht="26.25" customHeight="1">
      <c r="A237" s="32"/>
      <c r="B237" s="32"/>
      <c r="C237" s="32"/>
      <c r="D237" s="192"/>
      <c r="E237" s="192"/>
      <c r="F237" s="180"/>
      <c r="G237" s="180"/>
      <c r="H237" s="32"/>
      <c r="I237" s="180"/>
      <c r="J237" s="206"/>
      <c r="K237" s="206"/>
      <c r="L237" s="180"/>
      <c r="M237" s="32"/>
      <c r="AQ237" s="34"/>
    </row>
    <row r="238" spans="1:43" ht="26.25" customHeight="1">
      <c r="A238" s="32"/>
      <c r="B238" s="32"/>
      <c r="C238" s="32"/>
      <c r="D238" s="192"/>
      <c r="E238" s="192"/>
      <c r="F238" s="180"/>
      <c r="G238" s="180"/>
      <c r="H238" s="32"/>
      <c r="I238" s="180"/>
      <c r="J238" s="206"/>
      <c r="K238" s="206"/>
      <c r="L238" s="180"/>
      <c r="M238" s="32"/>
      <c r="AQ238" s="34"/>
    </row>
    <row r="239" spans="1:43" ht="26.25" customHeight="1">
      <c r="A239" s="32"/>
      <c r="B239" s="32"/>
      <c r="C239" s="32"/>
      <c r="D239" s="192"/>
      <c r="E239" s="192"/>
      <c r="F239" s="180"/>
      <c r="G239" s="180"/>
      <c r="H239" s="32"/>
      <c r="I239" s="180"/>
      <c r="J239" s="206"/>
      <c r="K239" s="206"/>
      <c r="L239" s="180"/>
      <c r="M239" s="32"/>
      <c r="AQ239" s="34"/>
    </row>
    <row r="240" spans="1:43" ht="26.25" customHeight="1">
      <c r="A240" s="32"/>
      <c r="B240" s="32"/>
      <c r="C240" s="32"/>
      <c r="D240" s="192"/>
      <c r="E240" s="192"/>
      <c r="F240" s="180"/>
      <c r="G240" s="180"/>
      <c r="H240" s="32"/>
      <c r="I240" s="180"/>
      <c r="J240" s="206"/>
      <c r="K240" s="206"/>
      <c r="L240" s="180"/>
      <c r="M240" s="32"/>
      <c r="AQ240" s="34"/>
    </row>
    <row r="241" spans="1:43" ht="26.25" customHeight="1">
      <c r="A241" s="32"/>
      <c r="B241" s="32"/>
      <c r="C241" s="32"/>
      <c r="D241" s="192"/>
      <c r="E241" s="192"/>
      <c r="F241" s="180"/>
      <c r="G241" s="180"/>
      <c r="H241" s="32"/>
      <c r="I241" s="180"/>
      <c r="J241" s="206"/>
      <c r="K241" s="206"/>
      <c r="L241" s="180"/>
      <c r="M241" s="32"/>
      <c r="AQ241" s="34"/>
    </row>
    <row r="242" spans="1:43" ht="26.25" customHeight="1">
      <c r="A242" s="32"/>
      <c r="B242" s="32"/>
      <c r="C242" s="32"/>
      <c r="D242" s="192"/>
      <c r="E242" s="192"/>
      <c r="F242" s="180"/>
      <c r="G242" s="180"/>
      <c r="H242" s="32"/>
      <c r="I242" s="180"/>
      <c r="J242" s="206"/>
      <c r="K242" s="206"/>
      <c r="L242" s="180"/>
      <c r="M242" s="32"/>
      <c r="AQ242" s="34"/>
    </row>
    <row r="243" spans="1:43" ht="26.25" customHeight="1">
      <c r="A243" s="32"/>
      <c r="B243" s="32"/>
      <c r="C243" s="32"/>
      <c r="D243" s="192"/>
      <c r="E243" s="192"/>
      <c r="F243" s="180"/>
      <c r="G243" s="180"/>
      <c r="H243" s="32"/>
      <c r="I243" s="180"/>
      <c r="J243" s="206"/>
      <c r="K243" s="206"/>
      <c r="L243" s="180"/>
      <c r="M243" s="32"/>
      <c r="AQ243" s="34"/>
    </row>
    <row r="244" spans="1:43" ht="26.25" customHeight="1">
      <c r="A244" s="32"/>
      <c r="B244" s="32"/>
      <c r="C244" s="32"/>
      <c r="D244" s="192"/>
      <c r="E244" s="192"/>
      <c r="F244" s="180"/>
      <c r="G244" s="180"/>
      <c r="H244" s="32"/>
      <c r="I244" s="180"/>
      <c r="J244" s="206"/>
      <c r="K244" s="206"/>
      <c r="L244" s="180"/>
      <c r="M244" s="32"/>
      <c r="AQ244" s="34"/>
    </row>
    <row r="245" spans="1:43" ht="26.25" customHeight="1">
      <c r="A245" s="32"/>
      <c r="B245" s="32"/>
      <c r="C245" s="32"/>
      <c r="D245" s="192"/>
      <c r="E245" s="192"/>
      <c r="F245" s="180"/>
      <c r="G245" s="180"/>
      <c r="H245" s="32"/>
      <c r="I245" s="180"/>
      <c r="J245" s="206"/>
      <c r="K245" s="206"/>
      <c r="L245" s="180"/>
      <c r="M245" s="32"/>
      <c r="AQ245" s="34"/>
    </row>
    <row r="246" spans="1:43" ht="26.25" customHeight="1">
      <c r="A246" s="32"/>
      <c r="B246" s="32"/>
      <c r="C246" s="32"/>
      <c r="D246" s="192"/>
      <c r="E246" s="192"/>
      <c r="F246" s="180"/>
      <c r="G246" s="180"/>
      <c r="H246" s="32"/>
      <c r="I246" s="180"/>
      <c r="J246" s="206"/>
      <c r="K246" s="206"/>
      <c r="L246" s="180"/>
      <c r="M246" s="32"/>
      <c r="AQ246" s="34"/>
    </row>
    <row r="247" spans="1:43" ht="26.25" customHeight="1">
      <c r="A247" s="32"/>
      <c r="B247" s="32"/>
      <c r="C247" s="32"/>
      <c r="D247" s="192"/>
      <c r="E247" s="192"/>
      <c r="F247" s="180"/>
      <c r="G247" s="180"/>
      <c r="H247" s="32"/>
      <c r="I247" s="180"/>
      <c r="J247" s="206"/>
      <c r="K247" s="206"/>
      <c r="L247" s="180"/>
      <c r="M247" s="32"/>
      <c r="AQ247" s="34"/>
    </row>
    <row r="248" spans="1:43" ht="26.25" customHeight="1">
      <c r="A248" s="32"/>
      <c r="B248" s="32"/>
      <c r="C248" s="32"/>
      <c r="D248" s="192"/>
      <c r="E248" s="192"/>
      <c r="F248" s="180"/>
      <c r="G248" s="180"/>
      <c r="H248" s="32"/>
      <c r="I248" s="180"/>
      <c r="J248" s="206"/>
      <c r="K248" s="206"/>
      <c r="L248" s="180"/>
      <c r="M248" s="32"/>
      <c r="AQ248" s="34"/>
    </row>
    <row r="249" spans="1:43" ht="26.25" customHeight="1">
      <c r="A249" s="32"/>
      <c r="B249" s="32"/>
      <c r="C249" s="32"/>
      <c r="D249" s="192"/>
      <c r="E249" s="192"/>
      <c r="F249" s="180"/>
      <c r="G249" s="180"/>
      <c r="H249" s="32"/>
      <c r="I249" s="180"/>
      <c r="J249" s="206"/>
      <c r="K249" s="206"/>
      <c r="L249" s="180"/>
      <c r="M249" s="32"/>
      <c r="AQ249" s="34"/>
    </row>
    <row r="250" spans="1:43" ht="26.25" customHeight="1">
      <c r="A250" s="32"/>
      <c r="B250" s="32"/>
      <c r="C250" s="32"/>
      <c r="D250" s="192"/>
      <c r="E250" s="192"/>
      <c r="F250" s="180"/>
      <c r="G250" s="180"/>
      <c r="H250" s="32"/>
      <c r="I250" s="180"/>
      <c r="J250" s="206"/>
      <c r="K250" s="206"/>
      <c r="L250" s="180"/>
      <c r="M250" s="32"/>
      <c r="AQ250" s="34"/>
    </row>
  </sheetData>
  <sheetProtection/>
  <mergeCells count="2">
    <mergeCell ref="N5:O5"/>
    <mergeCell ref="N6:O6"/>
  </mergeCells>
  <printOptions/>
  <pageMargins left="0.7874015748031497" right="0.2362204724409449" top="0.6692913385826772" bottom="0.2362204724409449" header="0.5118110236220472" footer="0.4724409448818898"/>
  <pageSetup fitToHeight="1" fitToWidth="1" horizontalDpi="600" verticalDpi="600" orientation="landscape" paperSize="8" scale="49" r:id="rId1"/>
  <rowBreaks count="1" manualBreakCount="1">
    <brk id="7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250"/>
  <sheetViews>
    <sheetView defaultGridColor="0" zoomScale="40" zoomScaleNormal="40" zoomScaleSheetLayoutView="75" zoomScalePageLayoutView="0" colorId="22" workbookViewId="0" topLeftCell="I1">
      <selection activeCell="P1" sqref="P1"/>
    </sheetView>
  </sheetViews>
  <sheetFormatPr defaultColWidth="10.66015625" defaultRowHeight="26.25" customHeight="1"/>
  <cols>
    <col min="1" max="1" width="5.66015625" style="577" customWidth="1"/>
    <col min="2" max="2" width="14.33203125" style="577" customWidth="1"/>
    <col min="3" max="3" width="7.08203125" style="577" customWidth="1"/>
    <col min="4" max="4" width="14.5" style="578" customWidth="1"/>
    <col min="5" max="5" width="14.58203125" style="579" customWidth="1"/>
    <col min="6" max="6" width="14.58203125" style="577" customWidth="1"/>
    <col min="7" max="7" width="14.58203125" style="508" customWidth="1"/>
    <col min="8" max="9" width="14.58203125" style="577" customWidth="1"/>
    <col min="10" max="11" width="14.58203125" style="580" customWidth="1"/>
    <col min="12" max="12" width="16.58203125" style="33" customWidth="1"/>
    <col min="13" max="13" width="3.08203125" style="33" customWidth="1"/>
    <col min="14" max="14" width="6.41015625" style="689" customWidth="1"/>
    <col min="15" max="15" width="12.91015625" style="689" customWidth="1"/>
    <col min="16" max="16" width="13.58203125" style="72" customWidth="1"/>
    <col min="17" max="17" width="14.91015625" style="72" bestFit="1" customWidth="1"/>
    <col min="18" max="19" width="12.08203125" style="72" customWidth="1"/>
    <col min="20" max="20" width="12.58203125" style="72" customWidth="1"/>
    <col min="21" max="21" width="12.08203125" style="72" customWidth="1"/>
    <col min="22" max="22" width="12.91015625" style="72" customWidth="1"/>
    <col min="23" max="23" width="13.41015625" style="72" customWidth="1"/>
    <col min="24" max="24" width="12.08203125" style="72" customWidth="1"/>
    <col min="25" max="26" width="13.33203125" style="72" customWidth="1"/>
    <col min="27" max="27" width="12.08203125" style="72" customWidth="1"/>
    <col min="28" max="29" width="14.41015625" style="72" hidden="1" customWidth="1"/>
    <col min="30" max="30" width="12.08203125" style="72" hidden="1" customWidth="1"/>
    <col min="31" max="32" width="9.66015625" style="72" hidden="1" customWidth="1"/>
    <col min="33" max="33" width="12.08203125" style="72" hidden="1" customWidth="1"/>
    <col min="34" max="34" width="14.5" style="72" bestFit="1" customWidth="1"/>
    <col min="35" max="35" width="15" style="72" bestFit="1" customWidth="1"/>
    <col min="36" max="36" width="12.08203125" style="72" customWidth="1"/>
    <col min="37" max="37" width="12.08203125" style="74" customWidth="1"/>
    <col min="38" max="38" width="14.58203125" style="74" customWidth="1"/>
    <col min="39" max="39" width="12.08203125" style="72" customWidth="1"/>
    <col min="40" max="40" width="13.66015625" style="74" customWidth="1"/>
    <col min="41" max="41" width="13.83203125" style="74" customWidth="1"/>
    <col min="42" max="42" width="12.08203125" style="72" customWidth="1"/>
    <col min="43" max="43" width="3.58203125" style="578" customWidth="1"/>
    <col min="44" max="16384" width="10.66015625" style="577" customWidth="1"/>
  </cols>
  <sheetData>
    <row r="1" spans="1:43" ht="27" customHeight="1">
      <c r="A1" s="1"/>
      <c r="B1" s="1"/>
      <c r="C1" s="1"/>
      <c r="D1" s="576"/>
      <c r="E1" s="506"/>
      <c r="F1" s="1"/>
      <c r="G1" s="295"/>
      <c r="H1" s="1"/>
      <c r="I1" s="1"/>
      <c r="J1" s="507"/>
      <c r="K1" s="507"/>
      <c r="L1" s="1"/>
      <c r="M1" s="1"/>
      <c r="N1" s="666"/>
      <c r="O1" s="666"/>
      <c r="P1" s="1"/>
      <c r="Q1" s="1"/>
      <c r="R1" s="1"/>
      <c r="S1" s="1"/>
      <c r="T1" s="1"/>
      <c r="U1" s="1"/>
      <c r="V1" s="1"/>
      <c r="W1" s="1"/>
      <c r="X1" s="1"/>
      <c r="Y1" s="75" t="s">
        <v>170</v>
      </c>
      <c r="Z1" s="1"/>
      <c r="AA1" s="1"/>
      <c r="AI1" s="73"/>
      <c r="AL1" s="56"/>
      <c r="AO1" s="56" t="s">
        <v>150</v>
      </c>
      <c r="AP1" s="57"/>
      <c r="AQ1" s="576"/>
    </row>
    <row r="2" spans="1:43" ht="27" customHeight="1">
      <c r="A2" s="1"/>
      <c r="B2" s="1"/>
      <c r="C2" s="1"/>
      <c r="D2" s="598"/>
      <c r="E2" s="506"/>
      <c r="F2" s="1"/>
      <c r="G2" s="295"/>
      <c r="H2" s="1"/>
      <c r="I2" s="1"/>
      <c r="J2" s="507"/>
      <c r="K2" s="507"/>
      <c r="L2" s="1"/>
      <c r="M2" s="1"/>
      <c r="N2" s="666"/>
      <c r="O2" s="666"/>
      <c r="P2" s="1"/>
      <c r="Q2" s="1"/>
      <c r="R2" s="1"/>
      <c r="S2" s="1"/>
      <c r="T2" s="1"/>
      <c r="U2" s="1"/>
      <c r="V2" s="1"/>
      <c r="W2" s="1"/>
      <c r="X2" s="1"/>
      <c r="Y2" s="75"/>
      <c r="Z2" s="1"/>
      <c r="AA2" s="1"/>
      <c r="AL2" s="56"/>
      <c r="AO2" s="56" t="s">
        <v>145</v>
      </c>
      <c r="AP2" s="57"/>
      <c r="AQ2" s="576"/>
    </row>
    <row r="3" spans="1:43" ht="27" customHeight="1">
      <c r="A3" s="36"/>
      <c r="B3" s="36" t="s">
        <v>128</v>
      </c>
      <c r="C3" s="36"/>
      <c r="D3" s="28"/>
      <c r="E3" s="193" t="s">
        <v>128</v>
      </c>
      <c r="F3" s="809" t="s">
        <v>0</v>
      </c>
      <c r="G3" s="222"/>
      <c r="H3" s="36"/>
      <c r="I3" s="1"/>
      <c r="J3" s="507"/>
      <c r="K3" s="207"/>
      <c r="L3" s="1"/>
      <c r="M3" s="1"/>
      <c r="N3" s="666"/>
      <c r="O3" s="666"/>
      <c r="P3" s="1"/>
      <c r="Q3" s="1"/>
      <c r="R3" s="1"/>
      <c r="S3" s="1"/>
      <c r="T3" s="1"/>
      <c r="U3" s="1"/>
      <c r="V3" s="1"/>
      <c r="W3" s="1"/>
      <c r="X3" s="1"/>
      <c r="Y3" s="1" t="s">
        <v>1</v>
      </c>
      <c r="Z3" s="1"/>
      <c r="AA3" s="1"/>
      <c r="AL3" s="56"/>
      <c r="AO3" s="56" t="s">
        <v>2</v>
      </c>
      <c r="AP3" s="1"/>
      <c r="AQ3" s="576"/>
    </row>
    <row r="4" spans="1:44" ht="27" customHeight="1" thickBot="1">
      <c r="A4" s="37"/>
      <c r="B4" s="810" t="s">
        <v>141</v>
      </c>
      <c r="C4" s="37"/>
      <c r="D4" s="29"/>
      <c r="E4" s="194"/>
      <c r="F4" s="37"/>
      <c r="G4" s="223"/>
      <c r="H4" s="37"/>
      <c r="I4" s="38"/>
      <c r="J4" s="302"/>
      <c r="K4" s="208"/>
      <c r="L4" s="65" t="s">
        <v>131</v>
      </c>
      <c r="M4" s="1"/>
      <c r="N4" s="667"/>
      <c r="O4" s="667" t="s">
        <v>169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1"/>
      <c r="AK4" s="76"/>
      <c r="AL4" s="77"/>
      <c r="AN4" s="76"/>
      <c r="AO4" s="77" t="s">
        <v>129</v>
      </c>
      <c r="AQ4" s="576"/>
      <c r="AR4" s="599"/>
    </row>
    <row r="5" spans="1:44" ht="27" customHeight="1">
      <c r="A5" s="600"/>
      <c r="B5" s="601"/>
      <c r="C5" s="602"/>
      <c r="D5" s="603" t="s">
        <v>4</v>
      </c>
      <c r="E5" s="514" t="s">
        <v>5</v>
      </c>
      <c r="F5" s="604" t="s">
        <v>6</v>
      </c>
      <c r="G5" s="518" t="s">
        <v>7</v>
      </c>
      <c r="H5" s="605" t="s">
        <v>8</v>
      </c>
      <c r="I5" s="604" t="s">
        <v>9</v>
      </c>
      <c r="J5" s="519" t="s">
        <v>10</v>
      </c>
      <c r="K5" s="519" t="s">
        <v>11</v>
      </c>
      <c r="L5" s="606" t="s">
        <v>12</v>
      </c>
      <c r="M5" s="607"/>
      <c r="N5" s="818" t="s">
        <v>130</v>
      </c>
      <c r="O5" s="819"/>
      <c r="P5" s="46" t="s">
        <v>14</v>
      </c>
      <c r="Q5" s="39"/>
      <c r="R5" s="39"/>
      <c r="S5" s="47" t="s">
        <v>15</v>
      </c>
      <c r="T5" s="39"/>
      <c r="U5" s="39"/>
      <c r="V5" s="48" t="s">
        <v>16</v>
      </c>
      <c r="W5" s="39"/>
      <c r="X5" s="39"/>
      <c r="Y5" s="49" t="s">
        <v>17</v>
      </c>
      <c r="Z5" s="50"/>
      <c r="AA5" s="51"/>
      <c r="AB5" s="49" t="s">
        <v>18</v>
      </c>
      <c r="AC5" s="50"/>
      <c r="AD5" s="50"/>
      <c r="AE5" s="52" t="s">
        <v>19</v>
      </c>
      <c r="AF5" s="50"/>
      <c r="AG5" s="50"/>
      <c r="AH5" s="49" t="s">
        <v>20</v>
      </c>
      <c r="AI5" s="51"/>
      <c r="AJ5" s="50"/>
      <c r="AK5" s="53" t="s">
        <v>21</v>
      </c>
      <c r="AL5" s="54"/>
      <c r="AM5" s="51"/>
      <c r="AN5" s="55" t="s">
        <v>22</v>
      </c>
      <c r="AO5" s="54"/>
      <c r="AP5" s="51"/>
      <c r="AQ5" s="576"/>
      <c r="AR5" s="599"/>
    </row>
    <row r="6" spans="1:44" ht="27" customHeight="1" thickBot="1">
      <c r="A6" s="607" t="s">
        <v>128</v>
      </c>
      <c r="B6" s="615" t="s">
        <v>23</v>
      </c>
      <c r="C6" s="616" t="s">
        <v>24</v>
      </c>
      <c r="D6" s="31"/>
      <c r="E6" s="158"/>
      <c r="F6" s="609"/>
      <c r="G6" s="225">
        <v>65.6014</v>
      </c>
      <c r="H6" s="40"/>
      <c r="I6" s="609">
        <f>G6+H6</f>
        <v>65.6014</v>
      </c>
      <c r="J6" s="225">
        <v>0.2895</v>
      </c>
      <c r="K6" s="225">
        <v>0.928</v>
      </c>
      <c r="L6" s="610">
        <f aca="true" t="shared" si="0" ref="L6:L69">F6+J6+I6+K6</f>
        <v>66.8189</v>
      </c>
      <c r="M6" s="607"/>
      <c r="N6" s="820" t="s">
        <v>25</v>
      </c>
      <c r="O6" s="821"/>
      <c r="P6" s="58" t="s">
        <v>24</v>
      </c>
      <c r="Q6" s="59" t="s">
        <v>26</v>
      </c>
      <c r="R6" s="59" t="s">
        <v>27</v>
      </c>
      <c r="S6" s="60" t="s">
        <v>24</v>
      </c>
      <c r="T6" s="59" t="s">
        <v>26</v>
      </c>
      <c r="U6" s="59" t="s">
        <v>27</v>
      </c>
      <c r="V6" s="59" t="s">
        <v>24</v>
      </c>
      <c r="W6" s="59" t="s">
        <v>26</v>
      </c>
      <c r="X6" s="59" t="s">
        <v>27</v>
      </c>
      <c r="Y6" s="58" t="s">
        <v>24</v>
      </c>
      <c r="Z6" s="59" t="s">
        <v>26</v>
      </c>
      <c r="AA6" s="61" t="s">
        <v>27</v>
      </c>
      <c r="AB6" s="58" t="s">
        <v>24</v>
      </c>
      <c r="AC6" s="59" t="s">
        <v>26</v>
      </c>
      <c r="AD6" s="59" t="s">
        <v>27</v>
      </c>
      <c r="AE6" s="59" t="s">
        <v>24</v>
      </c>
      <c r="AF6" s="59" t="s">
        <v>26</v>
      </c>
      <c r="AG6" s="59" t="s">
        <v>27</v>
      </c>
      <c r="AH6" s="58" t="s">
        <v>24</v>
      </c>
      <c r="AI6" s="62" t="s">
        <v>26</v>
      </c>
      <c r="AJ6" s="59" t="s">
        <v>27</v>
      </c>
      <c r="AK6" s="63" t="s">
        <v>24</v>
      </c>
      <c r="AL6" s="64" t="s">
        <v>26</v>
      </c>
      <c r="AM6" s="61" t="s">
        <v>27</v>
      </c>
      <c r="AN6" s="64" t="s">
        <v>24</v>
      </c>
      <c r="AO6" s="64" t="s">
        <v>26</v>
      </c>
      <c r="AP6" s="61" t="s">
        <v>27</v>
      </c>
      <c r="AQ6" s="576"/>
      <c r="AR6" s="599"/>
    </row>
    <row r="7" spans="1:44" ht="27" customHeight="1">
      <c r="A7" s="611" t="s">
        <v>28</v>
      </c>
      <c r="B7" s="602"/>
      <c r="C7" s="602" t="s">
        <v>29</v>
      </c>
      <c r="D7" s="66"/>
      <c r="E7" s="163"/>
      <c r="F7" s="612"/>
      <c r="G7" s="226">
        <v>2135.794</v>
      </c>
      <c r="H7" s="67"/>
      <c r="I7" s="612">
        <f>G7+H7</f>
        <v>2135.794</v>
      </c>
      <c r="J7" s="226">
        <v>15.423</v>
      </c>
      <c r="K7" s="226">
        <v>20.218</v>
      </c>
      <c r="L7" s="613">
        <f t="shared" si="0"/>
        <v>2171.4349999999995</v>
      </c>
      <c r="M7" s="607"/>
      <c r="N7" s="672"/>
      <c r="O7" s="673"/>
      <c r="P7" s="83">
        <v>222.9989</v>
      </c>
      <c r="Q7" s="84">
        <v>5657.304</v>
      </c>
      <c r="R7" s="85">
        <v>25.3692013727422</v>
      </c>
      <c r="S7" s="86"/>
      <c r="T7" s="87"/>
      <c r="U7" s="88"/>
      <c r="V7" s="87">
        <v>0.086</v>
      </c>
      <c r="W7" s="87">
        <v>38.88</v>
      </c>
      <c r="X7" s="88">
        <v>452.09302325581405</v>
      </c>
      <c r="Y7" s="83">
        <v>0.086</v>
      </c>
      <c r="Z7" s="84">
        <v>38.88</v>
      </c>
      <c r="AA7" s="88">
        <v>452.09302325581405</v>
      </c>
      <c r="AB7" s="89">
        <v>216.11939999999998</v>
      </c>
      <c r="AC7" s="87">
        <v>5477.057</v>
      </c>
      <c r="AD7" s="88">
        <v>25.342736468822327</v>
      </c>
      <c r="AE7" s="87"/>
      <c r="AF7" s="87"/>
      <c r="AG7" s="88"/>
      <c r="AH7" s="83">
        <v>216.11939999999998</v>
      </c>
      <c r="AI7" s="81">
        <v>5477.057</v>
      </c>
      <c r="AJ7" s="88">
        <v>25.342736468822327</v>
      </c>
      <c r="AK7" s="89">
        <v>0.2895</v>
      </c>
      <c r="AL7" s="87">
        <v>15.423</v>
      </c>
      <c r="AM7" s="90">
        <v>53.274611398963735</v>
      </c>
      <c r="AN7" s="89">
        <v>6.504</v>
      </c>
      <c r="AO7" s="87">
        <v>125.944</v>
      </c>
      <c r="AP7" s="91">
        <v>19.36408364083641</v>
      </c>
      <c r="AQ7" s="614"/>
      <c r="AR7" s="599"/>
    </row>
    <row r="8" spans="1:44" ht="27" customHeight="1">
      <c r="A8" s="611" t="s">
        <v>30</v>
      </c>
      <c r="B8" s="615" t="s">
        <v>31</v>
      </c>
      <c r="C8" s="616" t="s">
        <v>24</v>
      </c>
      <c r="D8" s="31"/>
      <c r="E8" s="158">
        <v>0.086</v>
      </c>
      <c r="F8" s="609">
        <f>D8+E8</f>
        <v>0.086</v>
      </c>
      <c r="G8" s="225">
        <v>150.518</v>
      </c>
      <c r="H8" s="40"/>
      <c r="I8" s="609">
        <f>G8+H8</f>
        <v>150.518</v>
      </c>
      <c r="J8" s="225"/>
      <c r="K8" s="225">
        <v>5.576</v>
      </c>
      <c r="L8" s="610">
        <f t="shared" si="0"/>
        <v>156.18</v>
      </c>
      <c r="M8" s="607"/>
      <c r="N8" s="674" t="s">
        <v>32</v>
      </c>
      <c r="O8" s="673"/>
      <c r="P8" s="449">
        <v>77.8472</v>
      </c>
      <c r="Q8" s="450">
        <v>2708.339</v>
      </c>
      <c r="R8" s="451">
        <v>34.790448468281454</v>
      </c>
      <c r="S8" s="452"/>
      <c r="T8" s="453"/>
      <c r="U8" s="454"/>
      <c r="V8" s="453">
        <v>0.017</v>
      </c>
      <c r="W8" s="453">
        <v>7.56</v>
      </c>
      <c r="X8" s="454">
        <v>444.7058823529411</v>
      </c>
      <c r="Y8" s="449">
        <v>0.017</v>
      </c>
      <c r="Z8" s="450">
        <v>7.56</v>
      </c>
      <c r="AA8" s="455">
        <v>444.7058823529411</v>
      </c>
      <c r="AB8" s="456">
        <v>67.4192</v>
      </c>
      <c r="AC8" s="456">
        <v>2216.4480000000003</v>
      </c>
      <c r="AD8" s="454">
        <v>32.87562000142393</v>
      </c>
      <c r="AE8" s="453"/>
      <c r="AF8" s="456"/>
      <c r="AG8" s="454"/>
      <c r="AH8" s="449">
        <v>67.4192</v>
      </c>
      <c r="AI8" s="453">
        <v>2216.4480000000003</v>
      </c>
      <c r="AJ8" s="454">
        <v>32.87562000142393</v>
      </c>
      <c r="AK8" s="449">
        <v>0.008</v>
      </c>
      <c r="AL8" s="450">
        <v>1.656</v>
      </c>
      <c r="AM8" s="454">
        <v>206.99999999999997</v>
      </c>
      <c r="AN8" s="457">
        <v>10.403</v>
      </c>
      <c r="AO8" s="458">
        <v>482.67499999999995</v>
      </c>
      <c r="AP8" s="455">
        <v>46.39767374795731</v>
      </c>
      <c r="AQ8" s="614"/>
      <c r="AR8" s="599"/>
    </row>
    <row r="9" spans="1:44" ht="27" customHeight="1">
      <c r="A9" s="611" t="s">
        <v>33</v>
      </c>
      <c r="B9" s="602" t="s">
        <v>34</v>
      </c>
      <c r="C9" s="602" t="s">
        <v>29</v>
      </c>
      <c r="D9" s="66"/>
      <c r="E9" s="163">
        <v>38.88</v>
      </c>
      <c r="F9" s="612">
        <f>D9+E9</f>
        <v>38.88</v>
      </c>
      <c r="G9" s="226">
        <v>3341.263</v>
      </c>
      <c r="H9" s="67"/>
      <c r="I9" s="612">
        <f>G9+H9</f>
        <v>3341.263</v>
      </c>
      <c r="J9" s="226"/>
      <c r="K9" s="226">
        <v>105.726</v>
      </c>
      <c r="L9" s="613">
        <f t="shared" si="0"/>
        <v>3485.869</v>
      </c>
      <c r="M9" s="607"/>
      <c r="N9" s="675"/>
      <c r="O9" s="676"/>
      <c r="P9" s="100">
        <v>286.45718792711875</v>
      </c>
      <c r="Q9" s="93">
        <v>208.88463371830483</v>
      </c>
      <c r="R9" s="93">
        <v>72.92001825119148</v>
      </c>
      <c r="S9" s="101"/>
      <c r="T9" s="102"/>
      <c r="U9" s="93"/>
      <c r="V9" s="103">
        <v>505.88235294117635</v>
      </c>
      <c r="W9" s="104">
        <v>514.2857142857143</v>
      </c>
      <c r="X9" s="93">
        <v>101.66112956810636</v>
      </c>
      <c r="Y9" s="100">
        <v>505.88235294117635</v>
      </c>
      <c r="Z9" s="93">
        <v>514.2857142857143</v>
      </c>
      <c r="AA9" s="93">
        <v>101.66112956810636</v>
      </c>
      <c r="AB9" s="105">
        <v>320.5606118138453</v>
      </c>
      <c r="AC9" s="102">
        <v>247.1096547268422</v>
      </c>
      <c r="AD9" s="93">
        <v>77.08671796220014</v>
      </c>
      <c r="AE9" s="102"/>
      <c r="AF9" s="106"/>
      <c r="AG9" s="93"/>
      <c r="AH9" s="100">
        <v>320.5606118138453</v>
      </c>
      <c r="AI9" s="103">
        <v>247.1096547268422</v>
      </c>
      <c r="AJ9" s="93">
        <v>77.08671796220014</v>
      </c>
      <c r="AK9" s="100">
        <v>3618.75</v>
      </c>
      <c r="AL9" s="93">
        <v>931.3405797101449</v>
      </c>
      <c r="AM9" s="93">
        <v>25.736527245876207</v>
      </c>
      <c r="AN9" s="107">
        <v>62.520426799961534</v>
      </c>
      <c r="AO9" s="104">
        <v>26.092919666442228</v>
      </c>
      <c r="AP9" s="108">
        <v>41.73503125614983</v>
      </c>
      <c r="AQ9" s="614"/>
      <c r="AR9" s="599"/>
    </row>
    <row r="10" spans="1:44" ht="27" customHeight="1">
      <c r="A10" s="611" t="s">
        <v>35</v>
      </c>
      <c r="B10" s="615" t="s">
        <v>36</v>
      </c>
      <c r="C10" s="616" t="s">
        <v>24</v>
      </c>
      <c r="D10" s="45"/>
      <c r="E10" s="188">
        <f>E6+E8</f>
        <v>0.086</v>
      </c>
      <c r="F10" s="609">
        <f aca="true" t="shared" si="1" ref="F10:K11">F6+F8</f>
        <v>0.086</v>
      </c>
      <c r="G10" s="581">
        <f t="shared" si="1"/>
        <v>216.11939999999998</v>
      </c>
      <c r="H10" s="45"/>
      <c r="I10" s="609">
        <f t="shared" si="1"/>
        <v>216.11939999999998</v>
      </c>
      <c r="J10" s="531">
        <f t="shared" si="1"/>
        <v>0.2895</v>
      </c>
      <c r="K10" s="538">
        <f t="shared" si="1"/>
        <v>6.504</v>
      </c>
      <c r="L10" s="610">
        <f t="shared" si="0"/>
        <v>222.99889999999996</v>
      </c>
      <c r="M10" s="607"/>
      <c r="N10" s="674" t="s">
        <v>37</v>
      </c>
      <c r="O10" s="673"/>
      <c r="P10" s="459">
        <v>6243.2256</v>
      </c>
      <c r="Q10" s="460">
        <v>451323.47073417966</v>
      </c>
      <c r="R10" s="461">
        <v>72.29011085778795</v>
      </c>
      <c r="S10" s="462">
        <v>144.1287</v>
      </c>
      <c r="T10" s="463">
        <v>11736.262734179627</v>
      </c>
      <c r="U10" s="464">
        <v>81.42904733186121</v>
      </c>
      <c r="V10" s="465">
        <v>43.5425</v>
      </c>
      <c r="W10" s="465">
        <v>3290.74</v>
      </c>
      <c r="X10" s="464">
        <v>75.57535740942757</v>
      </c>
      <c r="Y10" s="459">
        <v>187.6712</v>
      </c>
      <c r="Z10" s="460">
        <v>15027.002734179627</v>
      </c>
      <c r="AA10" s="464">
        <v>80.07090450841486</v>
      </c>
      <c r="AB10" s="466">
        <v>5414.3638</v>
      </c>
      <c r="AC10" s="465">
        <v>385516.396</v>
      </c>
      <c r="AD10" s="464">
        <v>71.20252909492339</v>
      </c>
      <c r="AE10" s="465"/>
      <c r="AF10" s="465"/>
      <c r="AG10" s="464"/>
      <c r="AH10" s="459">
        <v>5414.3638</v>
      </c>
      <c r="AI10" s="463">
        <v>385516.396</v>
      </c>
      <c r="AJ10" s="464">
        <v>71.20252909492339</v>
      </c>
      <c r="AK10" s="466">
        <v>555.4854</v>
      </c>
      <c r="AL10" s="465">
        <v>43027.357</v>
      </c>
      <c r="AM10" s="464">
        <v>77.45902412556659</v>
      </c>
      <c r="AN10" s="466">
        <v>85.7052</v>
      </c>
      <c r="AO10" s="465">
        <v>7752.715</v>
      </c>
      <c r="AP10" s="467">
        <v>90.45793020726863</v>
      </c>
      <c r="AQ10" s="614"/>
      <c r="AR10" s="599"/>
    </row>
    <row r="11" spans="1:44" ht="27" customHeight="1">
      <c r="A11" s="600"/>
      <c r="B11" s="602"/>
      <c r="C11" s="602" t="s">
        <v>29</v>
      </c>
      <c r="D11" s="44"/>
      <c r="E11" s="177">
        <f>E7+E9</f>
        <v>38.88</v>
      </c>
      <c r="F11" s="612">
        <f t="shared" si="1"/>
        <v>38.88</v>
      </c>
      <c r="G11" s="582">
        <f t="shared" si="1"/>
        <v>5477.057</v>
      </c>
      <c r="H11" s="44"/>
      <c r="I11" s="612">
        <f t="shared" si="1"/>
        <v>5477.057</v>
      </c>
      <c r="J11" s="527">
        <f t="shared" si="1"/>
        <v>15.423</v>
      </c>
      <c r="K11" s="583">
        <f t="shared" si="1"/>
        <v>125.944</v>
      </c>
      <c r="L11" s="613">
        <f t="shared" si="0"/>
        <v>5657.304</v>
      </c>
      <c r="M11" s="607"/>
      <c r="N11" s="674"/>
      <c r="O11" s="673"/>
      <c r="P11" s="92">
        <v>10160.621799999999</v>
      </c>
      <c r="Q11" s="80">
        <v>1287559.458106399</v>
      </c>
      <c r="R11" s="93">
        <v>126.72053772401992</v>
      </c>
      <c r="S11" s="94">
        <v>98.564</v>
      </c>
      <c r="T11" s="82">
        <v>11162.540106399085</v>
      </c>
      <c r="U11" s="95">
        <v>113.2516954100796</v>
      </c>
      <c r="V11" s="82">
        <v>0.3097</v>
      </c>
      <c r="W11" s="82">
        <v>47.335</v>
      </c>
      <c r="X11" s="95">
        <v>152.84145947691314</v>
      </c>
      <c r="Y11" s="92">
        <v>98.8737</v>
      </c>
      <c r="Z11" s="80">
        <v>11209.875106399084</v>
      </c>
      <c r="AA11" s="95">
        <v>113.37570159101038</v>
      </c>
      <c r="AB11" s="97">
        <v>8574.585</v>
      </c>
      <c r="AC11" s="82">
        <v>1093809.782</v>
      </c>
      <c r="AD11" s="95">
        <v>127.56416572930351</v>
      </c>
      <c r="AE11" s="82"/>
      <c r="AF11" s="82"/>
      <c r="AG11" s="95"/>
      <c r="AH11" s="97">
        <v>8574.585</v>
      </c>
      <c r="AI11" s="82">
        <v>1093809.782</v>
      </c>
      <c r="AJ11" s="95">
        <v>127.56416572930351</v>
      </c>
      <c r="AK11" s="97">
        <v>1056.9925</v>
      </c>
      <c r="AL11" s="82">
        <v>145133.134</v>
      </c>
      <c r="AM11" s="95">
        <v>137.30762895668605</v>
      </c>
      <c r="AN11" s="97">
        <v>430.1706</v>
      </c>
      <c r="AO11" s="82">
        <v>37406.667</v>
      </c>
      <c r="AP11" s="99">
        <v>86.95774885591904</v>
      </c>
      <c r="AQ11" s="614"/>
      <c r="AR11" s="599"/>
    </row>
    <row r="12" spans="1:44" ht="27" customHeight="1">
      <c r="A12" s="607" t="s">
        <v>38</v>
      </c>
      <c r="B12" s="1"/>
      <c r="C12" s="616" t="s">
        <v>24</v>
      </c>
      <c r="D12" s="31">
        <v>188.4041</v>
      </c>
      <c r="E12" s="158">
        <v>0.2165</v>
      </c>
      <c r="F12" s="609">
        <f aca="true" t="shared" si="2" ref="F12:F23">D12+E12</f>
        <v>188.6206</v>
      </c>
      <c r="G12" s="225">
        <v>0.0672</v>
      </c>
      <c r="H12" s="40"/>
      <c r="I12" s="609">
        <f aca="true" t="shared" si="3" ref="I12:I17">G12+H12</f>
        <v>0.0672</v>
      </c>
      <c r="J12" s="225">
        <v>1391.2478</v>
      </c>
      <c r="K12" s="532">
        <v>2.542</v>
      </c>
      <c r="L12" s="610">
        <f t="shared" si="0"/>
        <v>1582.4776</v>
      </c>
      <c r="M12" s="607"/>
      <c r="N12" s="677"/>
      <c r="O12" s="678"/>
      <c r="P12" s="100">
        <v>61.445310364765284</v>
      </c>
      <c r="Q12" s="93">
        <v>35.052631386665176</v>
      </c>
      <c r="R12" s="93">
        <v>57.046878237863844</v>
      </c>
      <c r="S12" s="101">
        <v>146.2285418611258</v>
      </c>
      <c r="T12" s="102">
        <v>105.13971392095287</v>
      </c>
      <c r="U12" s="93">
        <v>71.90095215529452</v>
      </c>
      <c r="V12" s="103">
        <v>14059.573781078465</v>
      </c>
      <c r="W12" s="104">
        <v>6952.022816098024</v>
      </c>
      <c r="X12" s="93">
        <v>49.44689593260741</v>
      </c>
      <c r="Y12" s="100">
        <v>189.80901898078054</v>
      </c>
      <c r="Z12" s="93">
        <v>134.05147329073773</v>
      </c>
      <c r="AA12" s="93">
        <v>70.62439604322036</v>
      </c>
      <c r="AB12" s="105">
        <v>63.14432476907046</v>
      </c>
      <c r="AC12" s="102">
        <v>35.24528691772114</v>
      </c>
      <c r="AD12" s="93">
        <v>55.817030345354304</v>
      </c>
      <c r="AE12" s="102"/>
      <c r="AF12" s="106"/>
      <c r="AG12" s="93"/>
      <c r="AH12" s="100">
        <v>63.14432476907046</v>
      </c>
      <c r="AI12" s="103">
        <v>35.24528691772114</v>
      </c>
      <c r="AJ12" s="93">
        <v>55.817030345354304</v>
      </c>
      <c r="AK12" s="100">
        <v>52.55339087079614</v>
      </c>
      <c r="AL12" s="93">
        <v>29.646818623788562</v>
      </c>
      <c r="AM12" s="93">
        <v>56.41276068498801</v>
      </c>
      <c r="AN12" s="107">
        <v>19.923537312870756</v>
      </c>
      <c r="AO12" s="104">
        <v>20.725489924028786</v>
      </c>
      <c r="AP12" s="108">
        <v>104.02515175174219</v>
      </c>
      <c r="AQ12" s="614"/>
      <c r="AR12" s="599"/>
    </row>
    <row r="13" spans="1:44" ht="27" customHeight="1">
      <c r="A13" s="600"/>
      <c r="B13" s="601"/>
      <c r="C13" s="602" t="s">
        <v>29</v>
      </c>
      <c r="D13" s="66">
        <v>58651.60935106473</v>
      </c>
      <c r="E13" s="163">
        <v>209.072</v>
      </c>
      <c r="F13" s="612">
        <f t="shared" si="2"/>
        <v>58860.68135106473</v>
      </c>
      <c r="G13" s="226">
        <v>119.946</v>
      </c>
      <c r="H13" s="67"/>
      <c r="I13" s="612">
        <f t="shared" si="3"/>
        <v>119.946</v>
      </c>
      <c r="J13" s="226">
        <v>571205.367</v>
      </c>
      <c r="K13" s="533">
        <v>192.216</v>
      </c>
      <c r="L13" s="613">
        <f t="shared" si="0"/>
        <v>630378.2103510647</v>
      </c>
      <c r="M13" s="607"/>
      <c r="N13" s="674" t="s">
        <v>39</v>
      </c>
      <c r="O13" s="673"/>
      <c r="P13" s="83">
        <v>18468.289</v>
      </c>
      <c r="Q13" s="84">
        <v>2000462.873187685</v>
      </c>
      <c r="R13" s="85">
        <v>108.31879841103228</v>
      </c>
      <c r="S13" s="109">
        <v>4.36</v>
      </c>
      <c r="T13" s="81">
        <v>2195.899187684759</v>
      </c>
      <c r="U13" s="88">
        <v>503.64660267999056</v>
      </c>
      <c r="V13" s="79">
        <v>9.092</v>
      </c>
      <c r="W13" s="79">
        <v>3983.344</v>
      </c>
      <c r="X13" s="88">
        <v>438.1152661680598</v>
      </c>
      <c r="Y13" s="83">
        <v>13.452000000000002</v>
      </c>
      <c r="Z13" s="84">
        <v>6179.243187684759</v>
      </c>
      <c r="AA13" s="88">
        <v>459.3549797565238</v>
      </c>
      <c r="AB13" s="110">
        <v>8.704</v>
      </c>
      <c r="AC13" s="79">
        <v>3415.74</v>
      </c>
      <c r="AD13" s="88">
        <v>392.4333639705882</v>
      </c>
      <c r="AE13" s="79"/>
      <c r="AF13" s="79"/>
      <c r="AG13" s="88"/>
      <c r="AH13" s="83">
        <v>8.704</v>
      </c>
      <c r="AI13" s="81">
        <v>3415.74</v>
      </c>
      <c r="AJ13" s="88">
        <v>392.4333639705882</v>
      </c>
      <c r="AK13" s="110">
        <v>10179.3771</v>
      </c>
      <c r="AL13" s="79">
        <v>1050184.023</v>
      </c>
      <c r="AM13" s="88">
        <v>103.16780807737244</v>
      </c>
      <c r="AN13" s="110">
        <v>8266.7559</v>
      </c>
      <c r="AO13" s="79">
        <v>940683.867</v>
      </c>
      <c r="AP13" s="91">
        <v>113.79117496380896</v>
      </c>
      <c r="AQ13" s="614"/>
      <c r="AR13" s="599"/>
    </row>
    <row r="14" spans="1:44" ht="27" customHeight="1">
      <c r="A14" s="607"/>
      <c r="B14" s="615" t="s">
        <v>40</v>
      </c>
      <c r="C14" s="616" t="s">
        <v>24</v>
      </c>
      <c r="D14" s="31">
        <v>3.4918</v>
      </c>
      <c r="E14" s="158">
        <v>4.9724</v>
      </c>
      <c r="F14" s="609">
        <f t="shared" si="2"/>
        <v>8.4642</v>
      </c>
      <c r="G14" s="225">
        <v>0.199</v>
      </c>
      <c r="H14" s="40"/>
      <c r="I14" s="609">
        <f t="shared" si="3"/>
        <v>0.199</v>
      </c>
      <c r="J14" s="225">
        <v>0.7392</v>
      </c>
      <c r="K14" s="534">
        <v>0.195</v>
      </c>
      <c r="L14" s="610">
        <f t="shared" si="0"/>
        <v>9.5974</v>
      </c>
      <c r="M14" s="607"/>
      <c r="N14" s="674"/>
      <c r="O14" s="673"/>
      <c r="P14" s="449">
        <v>9689.178100000001</v>
      </c>
      <c r="Q14" s="450">
        <v>1555237.970248071</v>
      </c>
      <c r="R14" s="451">
        <v>160.51288914258586</v>
      </c>
      <c r="S14" s="468">
        <v>6.668</v>
      </c>
      <c r="T14" s="456">
        <v>4566.471248071135</v>
      </c>
      <c r="U14" s="454">
        <v>684.8337204665769</v>
      </c>
      <c r="V14" s="453">
        <v>8.94</v>
      </c>
      <c r="W14" s="458">
        <v>5270.454</v>
      </c>
      <c r="X14" s="454">
        <v>589.5362416107382</v>
      </c>
      <c r="Y14" s="449">
        <v>15.608</v>
      </c>
      <c r="Z14" s="450">
        <v>9836.925248071135</v>
      </c>
      <c r="AA14" s="454">
        <v>630.2489267088118</v>
      </c>
      <c r="AB14" s="457">
        <v>53.5992</v>
      </c>
      <c r="AC14" s="450">
        <v>11011.954</v>
      </c>
      <c r="AD14" s="454">
        <v>205.44996940252838</v>
      </c>
      <c r="AE14" s="453"/>
      <c r="AF14" s="456"/>
      <c r="AG14" s="454"/>
      <c r="AH14" s="449">
        <v>53.5992</v>
      </c>
      <c r="AI14" s="453">
        <v>11011.954</v>
      </c>
      <c r="AJ14" s="454">
        <v>205.44996940252838</v>
      </c>
      <c r="AK14" s="449">
        <v>4752.9839</v>
      </c>
      <c r="AL14" s="450">
        <v>742083.847</v>
      </c>
      <c r="AM14" s="454">
        <v>156.13009903105288</v>
      </c>
      <c r="AN14" s="457">
        <v>4866.987</v>
      </c>
      <c r="AO14" s="458">
        <v>792305.244</v>
      </c>
      <c r="AP14" s="455">
        <v>162.79173213324793</v>
      </c>
      <c r="AQ14" s="614"/>
      <c r="AR14" s="599"/>
    </row>
    <row r="15" spans="1:44" ht="27" customHeight="1">
      <c r="A15" s="607" t="s">
        <v>128</v>
      </c>
      <c r="B15" s="602"/>
      <c r="C15" s="602" t="s">
        <v>29</v>
      </c>
      <c r="D15" s="66">
        <v>10452.801541377652</v>
      </c>
      <c r="E15" s="163">
        <v>15618.171</v>
      </c>
      <c r="F15" s="612">
        <f t="shared" si="2"/>
        <v>26070.972541377654</v>
      </c>
      <c r="G15" s="226">
        <v>539.384</v>
      </c>
      <c r="H15" s="67"/>
      <c r="I15" s="612">
        <f t="shared" si="3"/>
        <v>539.384</v>
      </c>
      <c r="J15" s="226">
        <v>1753.94</v>
      </c>
      <c r="K15" s="533">
        <v>549.516</v>
      </c>
      <c r="L15" s="613">
        <f t="shared" si="0"/>
        <v>28913.812541377654</v>
      </c>
      <c r="M15" s="607"/>
      <c r="N15" s="677"/>
      <c r="O15" s="678"/>
      <c r="P15" s="100">
        <v>190.60738495456079</v>
      </c>
      <c r="Q15" s="93">
        <v>128.6274455393214</v>
      </c>
      <c r="R15" s="93">
        <v>67.48292862314077</v>
      </c>
      <c r="S15" s="101">
        <v>65.3869226154769</v>
      </c>
      <c r="T15" s="102">
        <v>48.08744144863062</v>
      </c>
      <c r="U15" s="93">
        <v>73.5429035732727</v>
      </c>
      <c r="V15" s="103">
        <v>101.70022371364655</v>
      </c>
      <c r="W15" s="104">
        <v>75.57876418236455</v>
      </c>
      <c r="X15" s="93">
        <v>74.31523886827311</v>
      </c>
      <c r="Y15" s="100">
        <v>86.1865709892363</v>
      </c>
      <c r="Z15" s="93">
        <v>62.816815537928484</v>
      </c>
      <c r="AA15" s="93">
        <v>72.88469052304399</v>
      </c>
      <c r="AB15" s="105">
        <v>16.239048344005134</v>
      </c>
      <c r="AC15" s="102">
        <v>31.018473197399842</v>
      </c>
      <c r="AD15" s="93">
        <v>191.01164391108384</v>
      </c>
      <c r="AE15" s="102"/>
      <c r="AF15" s="106"/>
      <c r="AG15" s="93"/>
      <c r="AH15" s="100">
        <v>16.239048344005134</v>
      </c>
      <c r="AI15" s="103">
        <v>31.018473197399842</v>
      </c>
      <c r="AJ15" s="93">
        <v>191.01164391108384</v>
      </c>
      <c r="AK15" s="100">
        <v>214.16813761982235</v>
      </c>
      <c r="AL15" s="93">
        <v>141.51824315345866</v>
      </c>
      <c r="AM15" s="93">
        <v>66.07810327261325</v>
      </c>
      <c r="AN15" s="107">
        <v>169.85366716615434</v>
      </c>
      <c r="AO15" s="104">
        <v>118.72745688907746</v>
      </c>
      <c r="AP15" s="108">
        <v>69.8998490111702</v>
      </c>
      <c r="AQ15" s="614"/>
      <c r="AR15" s="599"/>
    </row>
    <row r="16" spans="1:44" ht="27" customHeight="1">
      <c r="A16" s="611" t="s">
        <v>41</v>
      </c>
      <c r="B16" s="615" t="s">
        <v>42</v>
      </c>
      <c r="C16" s="616" t="s">
        <v>24</v>
      </c>
      <c r="D16" s="31">
        <v>1.1044</v>
      </c>
      <c r="E16" s="158"/>
      <c r="F16" s="609">
        <f t="shared" si="2"/>
        <v>1.1044</v>
      </c>
      <c r="G16" s="225">
        <v>0.7903</v>
      </c>
      <c r="H16" s="40"/>
      <c r="I16" s="609">
        <f t="shared" si="3"/>
        <v>0.7903</v>
      </c>
      <c r="J16" s="225">
        <v>2.1922</v>
      </c>
      <c r="K16" s="534">
        <v>0.485</v>
      </c>
      <c r="L16" s="610">
        <f t="shared" si="0"/>
        <v>4.5719</v>
      </c>
      <c r="M16" s="607"/>
      <c r="N16" s="674" t="s">
        <v>38</v>
      </c>
      <c r="O16" s="673"/>
      <c r="P16" s="459">
        <v>1582.4776</v>
      </c>
      <c r="Q16" s="460">
        <v>630378.2103510647</v>
      </c>
      <c r="R16" s="461">
        <v>398.3488994416507</v>
      </c>
      <c r="S16" s="462">
        <v>188.4041</v>
      </c>
      <c r="T16" s="463">
        <v>58651.60935106473</v>
      </c>
      <c r="U16" s="464">
        <v>311.30749994859315</v>
      </c>
      <c r="V16" s="465">
        <v>0.2165</v>
      </c>
      <c r="W16" s="465">
        <v>209.072</v>
      </c>
      <c r="X16" s="464">
        <v>965.6905311778291</v>
      </c>
      <c r="Y16" s="459">
        <v>188.6206</v>
      </c>
      <c r="Z16" s="460">
        <v>58860.68135106473</v>
      </c>
      <c r="AA16" s="464">
        <v>312.05860521631644</v>
      </c>
      <c r="AB16" s="466">
        <v>0.0672</v>
      </c>
      <c r="AC16" s="465">
        <v>119.946</v>
      </c>
      <c r="AD16" s="464">
        <v>1784.9107142857144</v>
      </c>
      <c r="AE16" s="465"/>
      <c r="AF16" s="465"/>
      <c r="AG16" s="464"/>
      <c r="AH16" s="459">
        <v>0.0672</v>
      </c>
      <c r="AI16" s="463">
        <v>119.946</v>
      </c>
      <c r="AJ16" s="464">
        <v>1784.9107142857144</v>
      </c>
      <c r="AK16" s="466">
        <v>1391.2478</v>
      </c>
      <c r="AL16" s="465">
        <v>571205.367</v>
      </c>
      <c r="AM16" s="464">
        <v>410.57054465782437</v>
      </c>
      <c r="AN16" s="466">
        <v>2.542</v>
      </c>
      <c r="AO16" s="465">
        <v>192.216</v>
      </c>
      <c r="AP16" s="467">
        <v>75.61605035405194</v>
      </c>
      <c r="AQ16" s="614"/>
      <c r="AR16" s="599"/>
    </row>
    <row r="17" spans="1:44" ht="27" customHeight="1">
      <c r="A17" s="611" t="s">
        <v>128</v>
      </c>
      <c r="B17" s="602"/>
      <c r="C17" s="602" t="s">
        <v>29</v>
      </c>
      <c r="D17" s="66">
        <v>306.98027827836535</v>
      </c>
      <c r="E17" s="163"/>
      <c r="F17" s="612">
        <f t="shared" si="2"/>
        <v>306.98027827836535</v>
      </c>
      <c r="G17" s="226">
        <v>1241.602</v>
      </c>
      <c r="H17" s="67"/>
      <c r="I17" s="612">
        <f t="shared" si="3"/>
        <v>1241.602</v>
      </c>
      <c r="J17" s="226">
        <v>2156.201</v>
      </c>
      <c r="K17" s="533">
        <v>939.878</v>
      </c>
      <c r="L17" s="613">
        <f t="shared" si="0"/>
        <v>4644.661278278365</v>
      </c>
      <c r="M17" s="607"/>
      <c r="N17" s="674"/>
      <c r="O17" s="673"/>
      <c r="P17" s="92">
        <v>3936.4431000000004</v>
      </c>
      <c r="Q17" s="80">
        <v>1271404.132435928</v>
      </c>
      <c r="R17" s="93">
        <v>322.9829823873049</v>
      </c>
      <c r="S17" s="112">
        <v>322.8053</v>
      </c>
      <c r="T17" s="80">
        <v>93621.3094359281</v>
      </c>
      <c r="U17" s="95">
        <v>290.02407778288676</v>
      </c>
      <c r="V17" s="80">
        <v>0.6518</v>
      </c>
      <c r="W17" s="80">
        <v>502.615</v>
      </c>
      <c r="X17" s="95">
        <v>771.118441239644</v>
      </c>
      <c r="Y17" s="92">
        <v>323.45709999999997</v>
      </c>
      <c r="Z17" s="80">
        <v>94123.9244359281</v>
      </c>
      <c r="AA17" s="95">
        <v>290.9935334111637</v>
      </c>
      <c r="AB17" s="97"/>
      <c r="AC17" s="80"/>
      <c r="AD17" s="95"/>
      <c r="AE17" s="80"/>
      <c r="AF17" s="80"/>
      <c r="AG17" s="95"/>
      <c r="AH17" s="97"/>
      <c r="AI17" s="82"/>
      <c r="AJ17" s="95"/>
      <c r="AK17" s="97">
        <v>3257.3445</v>
      </c>
      <c r="AL17" s="80">
        <v>1069623.732</v>
      </c>
      <c r="AM17" s="95">
        <v>328.3729221763311</v>
      </c>
      <c r="AN17" s="97">
        <v>355.6415</v>
      </c>
      <c r="AO17" s="80">
        <v>107656.476</v>
      </c>
      <c r="AP17" s="99">
        <v>302.7106679057421</v>
      </c>
      <c r="AQ17" s="614"/>
      <c r="AR17" s="599"/>
    </row>
    <row r="18" spans="1:44" ht="27" customHeight="1">
      <c r="A18" s="611" t="s">
        <v>43</v>
      </c>
      <c r="B18" s="615" t="s">
        <v>44</v>
      </c>
      <c r="C18" s="616" t="s">
        <v>24</v>
      </c>
      <c r="D18" s="31">
        <v>347.8424</v>
      </c>
      <c r="E18" s="158">
        <v>167.4994</v>
      </c>
      <c r="F18" s="609">
        <f t="shared" si="2"/>
        <v>515.3418</v>
      </c>
      <c r="G18" s="225"/>
      <c r="H18" s="40"/>
      <c r="I18" s="609"/>
      <c r="J18" s="225">
        <v>60.9453</v>
      </c>
      <c r="K18" s="534"/>
      <c r="L18" s="610">
        <f t="shared" si="0"/>
        <v>576.2871</v>
      </c>
      <c r="M18" s="607"/>
      <c r="N18" s="677"/>
      <c r="O18" s="678"/>
      <c r="P18" s="100">
        <v>40.20069793464053</v>
      </c>
      <c r="Q18" s="93">
        <v>49.581261714424414</v>
      </c>
      <c r="R18" s="93">
        <v>123.33433065026651</v>
      </c>
      <c r="S18" s="101">
        <v>58.36462412482075</v>
      </c>
      <c r="T18" s="102">
        <v>62.64771311621562</v>
      </c>
      <c r="U18" s="93">
        <v>107.33850179902625</v>
      </c>
      <c r="V18" s="103">
        <v>33.21571034059527</v>
      </c>
      <c r="W18" s="104">
        <v>41.596848482436855</v>
      </c>
      <c r="X18" s="93">
        <v>125.23245192079607</v>
      </c>
      <c r="Y18" s="100">
        <v>58.31394642442538</v>
      </c>
      <c r="Z18" s="93">
        <v>62.535303010163254</v>
      </c>
      <c r="AA18" s="93">
        <v>107.23901715554227</v>
      </c>
      <c r="AB18" s="105"/>
      <c r="AC18" s="102"/>
      <c r="AD18" s="93"/>
      <c r="AE18" s="102"/>
      <c r="AF18" s="106"/>
      <c r="AG18" s="93"/>
      <c r="AH18" s="100"/>
      <c r="AI18" s="103"/>
      <c r="AJ18" s="93"/>
      <c r="AK18" s="107">
        <v>42.71110409107787</v>
      </c>
      <c r="AL18" s="93">
        <v>53.40245825809705</v>
      </c>
      <c r="AM18" s="93">
        <v>125.03179066553925</v>
      </c>
      <c r="AN18" s="107">
        <v>0.7147647279634125</v>
      </c>
      <c r="AO18" s="104">
        <v>0.1785456919470409</v>
      </c>
      <c r="AP18" s="108">
        <v>24.979645044289363</v>
      </c>
      <c r="AQ18" s="614"/>
      <c r="AR18" s="599"/>
    </row>
    <row r="19" spans="1:44" ht="27" customHeight="1">
      <c r="A19" s="611"/>
      <c r="B19" s="602"/>
      <c r="C19" s="602" t="s">
        <v>29</v>
      </c>
      <c r="D19" s="66">
        <v>526960.6516046515</v>
      </c>
      <c r="E19" s="163">
        <v>264818.726</v>
      </c>
      <c r="F19" s="612">
        <f t="shared" si="2"/>
        <v>791779.3776046515</v>
      </c>
      <c r="G19" s="226"/>
      <c r="H19" s="67"/>
      <c r="I19" s="612"/>
      <c r="J19" s="226">
        <v>84051.885</v>
      </c>
      <c r="K19" s="533"/>
      <c r="L19" s="613">
        <f t="shared" si="0"/>
        <v>875831.2626046515</v>
      </c>
      <c r="M19" s="607"/>
      <c r="N19" s="674" t="s">
        <v>45</v>
      </c>
      <c r="O19" s="673"/>
      <c r="P19" s="83">
        <v>756.4645999999999</v>
      </c>
      <c r="Q19" s="84">
        <v>991477.0388331437</v>
      </c>
      <c r="R19" s="85">
        <v>1310.6720907140186</v>
      </c>
      <c r="S19" s="109">
        <v>452.794</v>
      </c>
      <c r="T19" s="81">
        <v>586070.9758331436</v>
      </c>
      <c r="U19" s="88">
        <v>1294.3435112504662</v>
      </c>
      <c r="V19" s="79">
        <v>226.0502</v>
      </c>
      <c r="W19" s="79">
        <v>307238.847</v>
      </c>
      <c r="X19" s="88">
        <v>1359.1620224180294</v>
      </c>
      <c r="Y19" s="83">
        <v>678.8442</v>
      </c>
      <c r="Z19" s="84">
        <v>893309.8228331436</v>
      </c>
      <c r="AA19" s="88">
        <v>1315.9276058234623</v>
      </c>
      <c r="AB19" s="110">
        <v>0.9893000000000001</v>
      </c>
      <c r="AC19" s="79">
        <v>1780.986</v>
      </c>
      <c r="AD19" s="88">
        <v>1800.24866066916</v>
      </c>
      <c r="AE19" s="79"/>
      <c r="AF19" s="79"/>
      <c r="AG19" s="88"/>
      <c r="AH19" s="83">
        <v>0.9893000000000001</v>
      </c>
      <c r="AI19" s="81">
        <v>1780.986</v>
      </c>
      <c r="AJ19" s="88">
        <v>1800.24866066916</v>
      </c>
      <c r="AK19" s="110">
        <v>75.9511</v>
      </c>
      <c r="AL19" s="79">
        <v>94896.836</v>
      </c>
      <c r="AM19" s="88">
        <v>1249.446499129045</v>
      </c>
      <c r="AN19" s="110">
        <v>0.6799999999999999</v>
      </c>
      <c r="AO19" s="79">
        <v>1489.394</v>
      </c>
      <c r="AP19" s="91">
        <v>2190.2852941176475</v>
      </c>
      <c r="AQ19" s="614"/>
      <c r="AR19" s="599"/>
    </row>
    <row r="20" spans="1:44" ht="27" customHeight="1">
      <c r="A20" s="611" t="s">
        <v>46</v>
      </c>
      <c r="B20" s="615" t="s">
        <v>47</v>
      </c>
      <c r="C20" s="616" t="s">
        <v>24</v>
      </c>
      <c r="D20" s="31">
        <v>7.332</v>
      </c>
      <c r="E20" s="158">
        <v>4.2336</v>
      </c>
      <c r="F20" s="609">
        <f t="shared" si="2"/>
        <v>11.5656</v>
      </c>
      <c r="G20" s="225"/>
      <c r="H20" s="40"/>
      <c r="I20" s="609"/>
      <c r="J20" s="225">
        <v>1.201</v>
      </c>
      <c r="K20" s="534"/>
      <c r="L20" s="610">
        <f t="shared" si="0"/>
        <v>12.7666</v>
      </c>
      <c r="M20" s="607"/>
      <c r="N20" s="674"/>
      <c r="O20" s="673"/>
      <c r="P20" s="449">
        <v>593.1433000000001</v>
      </c>
      <c r="Q20" s="450">
        <v>900992.7610999225</v>
      </c>
      <c r="R20" s="451">
        <v>1519.0136365022117</v>
      </c>
      <c r="S20" s="468">
        <v>304.58140000000003</v>
      </c>
      <c r="T20" s="453">
        <v>483206.22209992236</v>
      </c>
      <c r="U20" s="454">
        <v>1586.4600468049669</v>
      </c>
      <c r="V20" s="453">
        <v>208.9641</v>
      </c>
      <c r="W20" s="453">
        <v>328710.577</v>
      </c>
      <c r="X20" s="454">
        <v>1573.0480833789152</v>
      </c>
      <c r="Y20" s="449">
        <v>513.5455000000001</v>
      </c>
      <c r="Z20" s="450">
        <v>811916.7990999224</v>
      </c>
      <c r="AA20" s="454">
        <v>1581.0026552660324</v>
      </c>
      <c r="AB20" s="457">
        <v>1.783</v>
      </c>
      <c r="AC20" s="453">
        <v>2887.011</v>
      </c>
      <c r="AD20" s="454">
        <v>1619.1873247335952</v>
      </c>
      <c r="AE20" s="453"/>
      <c r="AF20" s="453"/>
      <c r="AG20" s="454"/>
      <c r="AH20" s="449">
        <v>1.783</v>
      </c>
      <c r="AI20" s="453">
        <v>2887.011</v>
      </c>
      <c r="AJ20" s="454">
        <v>1619.1873247335952</v>
      </c>
      <c r="AK20" s="457">
        <v>62.198800000000006</v>
      </c>
      <c r="AL20" s="453">
        <v>82461.223</v>
      </c>
      <c r="AM20" s="454">
        <v>1325.7687125796638</v>
      </c>
      <c r="AN20" s="457">
        <v>15.616</v>
      </c>
      <c r="AO20" s="453">
        <v>3727.728</v>
      </c>
      <c r="AP20" s="455">
        <v>238.71209016393445</v>
      </c>
      <c r="AQ20" s="614"/>
      <c r="AR20" s="599"/>
    </row>
    <row r="21" spans="1:44" ht="27" customHeight="1">
      <c r="A21" s="611"/>
      <c r="B21" s="602" t="s">
        <v>48</v>
      </c>
      <c r="C21" s="602" t="s">
        <v>29</v>
      </c>
      <c r="D21" s="66">
        <v>9490.145706776506</v>
      </c>
      <c r="E21" s="163">
        <v>5497.28</v>
      </c>
      <c r="F21" s="612">
        <f t="shared" si="2"/>
        <v>14987.425706776507</v>
      </c>
      <c r="G21" s="226"/>
      <c r="H21" s="67"/>
      <c r="I21" s="612"/>
      <c r="J21" s="226">
        <v>1318.132</v>
      </c>
      <c r="K21" s="533"/>
      <c r="L21" s="613">
        <f t="shared" si="0"/>
        <v>16305.557706776506</v>
      </c>
      <c r="M21" s="607"/>
      <c r="N21" s="674"/>
      <c r="O21" s="678"/>
      <c r="P21" s="100">
        <v>127.53488069409194</v>
      </c>
      <c r="Q21" s="93">
        <v>110.04273082313769</v>
      </c>
      <c r="R21" s="93">
        <v>86.28441899521488</v>
      </c>
      <c r="S21" s="101">
        <v>148.66108042053781</v>
      </c>
      <c r="T21" s="102">
        <v>121.28796133588482</v>
      </c>
      <c r="U21" s="93">
        <v>81.58689617536821</v>
      </c>
      <c r="V21" s="103">
        <v>108.17657195661839</v>
      </c>
      <c r="W21" s="104">
        <v>93.46789196868467</v>
      </c>
      <c r="X21" s="93">
        <v>86.40308181162159</v>
      </c>
      <c r="Y21" s="100">
        <v>132.18774188460418</v>
      </c>
      <c r="Z21" s="93">
        <v>110.02479857830903</v>
      </c>
      <c r="AA21" s="93">
        <v>83.23373787136579</v>
      </c>
      <c r="AB21" s="105">
        <v>55.485137408861476</v>
      </c>
      <c r="AC21" s="102">
        <v>61.689616007697936</v>
      </c>
      <c r="AD21" s="93">
        <v>111.18223525899667</v>
      </c>
      <c r="AE21" s="102"/>
      <c r="AF21" s="106"/>
      <c r="AG21" s="93"/>
      <c r="AH21" s="100">
        <v>55.485137408861476</v>
      </c>
      <c r="AI21" s="103">
        <v>61.689616007697936</v>
      </c>
      <c r="AJ21" s="93">
        <v>111.18223525899667</v>
      </c>
      <c r="AK21" s="107">
        <v>122.11023363794797</v>
      </c>
      <c r="AL21" s="93">
        <v>115.08055853112921</v>
      </c>
      <c r="AM21" s="93">
        <v>94.24317283049227</v>
      </c>
      <c r="AN21" s="107">
        <v>4.354508196721311</v>
      </c>
      <c r="AO21" s="104">
        <v>39.95447092706335</v>
      </c>
      <c r="AP21" s="108">
        <v>917.5426735250314</v>
      </c>
      <c r="AQ21" s="614"/>
      <c r="AR21" s="599"/>
    </row>
    <row r="22" spans="1:44" ht="27" customHeight="1">
      <c r="A22" s="611" t="s">
        <v>35</v>
      </c>
      <c r="B22" s="615" t="s">
        <v>49</v>
      </c>
      <c r="C22" s="616" t="s">
        <v>24</v>
      </c>
      <c r="D22" s="31">
        <v>93.0234</v>
      </c>
      <c r="E22" s="158">
        <v>49.3448</v>
      </c>
      <c r="F22" s="609">
        <f t="shared" si="2"/>
        <v>142.3682</v>
      </c>
      <c r="G22" s="225"/>
      <c r="H22" s="40"/>
      <c r="I22" s="609"/>
      <c r="J22" s="225">
        <v>10.8734</v>
      </c>
      <c r="K22" s="534"/>
      <c r="L22" s="610">
        <f t="shared" si="0"/>
        <v>153.2416</v>
      </c>
      <c r="M22" s="607"/>
      <c r="N22" s="674"/>
      <c r="O22" s="3"/>
      <c r="P22" s="459">
        <v>9.5974</v>
      </c>
      <c r="Q22" s="460">
        <v>28913.81254137765</v>
      </c>
      <c r="R22" s="461">
        <v>3012.671404898999</v>
      </c>
      <c r="S22" s="462">
        <v>3.4918</v>
      </c>
      <c r="T22" s="463">
        <v>10452.801541377652</v>
      </c>
      <c r="U22" s="464">
        <v>2993.5281348810504</v>
      </c>
      <c r="V22" s="465">
        <v>4.9724</v>
      </c>
      <c r="W22" s="465">
        <v>15618.171</v>
      </c>
      <c r="X22" s="464">
        <v>3140.9723674684255</v>
      </c>
      <c r="Y22" s="459">
        <v>8.4642</v>
      </c>
      <c r="Z22" s="460">
        <v>26070.972541377654</v>
      </c>
      <c r="AA22" s="464">
        <v>3080.146090756085</v>
      </c>
      <c r="AB22" s="466">
        <v>0.199</v>
      </c>
      <c r="AC22" s="465">
        <v>539.384</v>
      </c>
      <c r="AD22" s="464">
        <v>2710.472361809045</v>
      </c>
      <c r="AE22" s="465"/>
      <c r="AF22" s="465"/>
      <c r="AG22" s="464"/>
      <c r="AH22" s="459">
        <v>0.199</v>
      </c>
      <c r="AI22" s="463">
        <v>539.384</v>
      </c>
      <c r="AJ22" s="464">
        <v>2710.472361809045</v>
      </c>
      <c r="AK22" s="466">
        <v>0.7392</v>
      </c>
      <c r="AL22" s="465">
        <v>1753.94</v>
      </c>
      <c r="AM22" s="464">
        <v>2372.754329004329</v>
      </c>
      <c r="AN22" s="466">
        <v>0.195</v>
      </c>
      <c r="AO22" s="465">
        <v>549.516</v>
      </c>
      <c r="AP22" s="467">
        <v>2818.030769230769</v>
      </c>
      <c r="AQ22" s="614"/>
      <c r="AR22" s="599"/>
    </row>
    <row r="23" spans="1:44" ht="27" customHeight="1">
      <c r="A23" s="607"/>
      <c r="B23" s="602"/>
      <c r="C23" s="602" t="s">
        <v>29</v>
      </c>
      <c r="D23" s="66">
        <v>38860.3967020596</v>
      </c>
      <c r="E23" s="163">
        <v>21304.67</v>
      </c>
      <c r="F23" s="612">
        <f t="shared" si="2"/>
        <v>60165.0667020596</v>
      </c>
      <c r="G23" s="226"/>
      <c r="H23" s="67"/>
      <c r="I23" s="612"/>
      <c r="J23" s="226">
        <v>5616.678</v>
      </c>
      <c r="K23" s="533"/>
      <c r="L23" s="613">
        <f t="shared" si="0"/>
        <v>65781.7447020596</v>
      </c>
      <c r="M23" s="607"/>
      <c r="N23" s="679"/>
      <c r="O23" s="3" t="s">
        <v>40</v>
      </c>
      <c r="P23" s="92">
        <v>6.805899999999999</v>
      </c>
      <c r="Q23" s="80">
        <v>21098.06922466962</v>
      </c>
      <c r="R23" s="93">
        <v>3099.9675611850926</v>
      </c>
      <c r="S23" s="94">
        <v>1.4254</v>
      </c>
      <c r="T23" s="82">
        <v>4135.698224669618</v>
      </c>
      <c r="U23" s="95">
        <v>2901.4299317171444</v>
      </c>
      <c r="V23" s="82">
        <v>4.5234</v>
      </c>
      <c r="W23" s="82">
        <v>15722.722</v>
      </c>
      <c r="X23" s="95">
        <v>3475.863730821948</v>
      </c>
      <c r="Y23" s="92">
        <v>5.948799999999999</v>
      </c>
      <c r="Z23" s="80">
        <v>19858.42022466962</v>
      </c>
      <c r="AA23" s="95">
        <v>3338.222872624667</v>
      </c>
      <c r="AB23" s="97">
        <v>0.148</v>
      </c>
      <c r="AC23" s="82">
        <v>295.733</v>
      </c>
      <c r="AD23" s="93">
        <v>1998.195945945946</v>
      </c>
      <c r="AE23" s="82"/>
      <c r="AF23" s="82"/>
      <c r="AG23" s="95"/>
      <c r="AH23" s="92">
        <v>0.148</v>
      </c>
      <c r="AI23" s="82">
        <v>295.733</v>
      </c>
      <c r="AJ23" s="95">
        <v>1998.195945945946</v>
      </c>
      <c r="AK23" s="97">
        <v>0.7091</v>
      </c>
      <c r="AL23" s="82">
        <v>943.916</v>
      </c>
      <c r="AM23" s="95">
        <v>1331.146523762516</v>
      </c>
      <c r="AN23" s="97"/>
      <c r="AO23" s="82"/>
      <c r="AP23" s="99"/>
      <c r="AQ23" s="614"/>
      <c r="AR23" s="599"/>
    </row>
    <row r="24" spans="1:44" ht="27" customHeight="1">
      <c r="A24" s="607"/>
      <c r="B24" s="615" t="s">
        <v>36</v>
      </c>
      <c r="C24" s="616" t="s">
        <v>24</v>
      </c>
      <c r="D24" s="30">
        <f aca="true" t="shared" si="4" ref="D24:K25">D14+D16+D18+D20+D22</f>
        <v>452.794</v>
      </c>
      <c r="E24" s="188">
        <f t="shared" si="4"/>
        <v>226.0502</v>
      </c>
      <c r="F24" s="609">
        <f t="shared" si="4"/>
        <v>678.8442</v>
      </c>
      <c r="G24" s="233">
        <f t="shared" si="4"/>
        <v>0.9893000000000001</v>
      </c>
      <c r="H24" s="45"/>
      <c r="I24" s="609">
        <f>I14+I16+I18+I20+I22</f>
        <v>0.9893000000000001</v>
      </c>
      <c r="J24" s="233">
        <f t="shared" si="4"/>
        <v>75.9511</v>
      </c>
      <c r="K24" s="233">
        <f t="shared" si="4"/>
        <v>0.6799999999999999</v>
      </c>
      <c r="L24" s="610">
        <f t="shared" si="0"/>
        <v>756.4645999999999</v>
      </c>
      <c r="M24" s="607"/>
      <c r="N24" s="674"/>
      <c r="O24" s="2"/>
      <c r="P24" s="100">
        <v>141.01588327774434</v>
      </c>
      <c r="Q24" s="93">
        <v>137.04482734168494</v>
      </c>
      <c r="R24" s="93">
        <v>97.1839654911511</v>
      </c>
      <c r="S24" s="101">
        <v>244.96983302932512</v>
      </c>
      <c r="T24" s="102">
        <v>252.7457511050067</v>
      </c>
      <c r="U24" s="93">
        <v>103.17423495763688</v>
      </c>
      <c r="V24" s="103">
        <v>109.92616173674672</v>
      </c>
      <c r="W24" s="104">
        <v>99.33503244539973</v>
      </c>
      <c r="X24" s="93">
        <v>90.36523324019007</v>
      </c>
      <c r="Y24" s="100">
        <v>142.28415814954278</v>
      </c>
      <c r="Z24" s="93">
        <v>131.28422224135602</v>
      </c>
      <c r="AA24" s="93">
        <v>92.2690367984427</v>
      </c>
      <c r="AB24" s="105">
        <v>134.45945945945948</v>
      </c>
      <c r="AC24" s="102">
        <v>182.38884399103245</v>
      </c>
      <c r="AD24" s="93">
        <v>135.64597442549146</v>
      </c>
      <c r="AE24" s="102"/>
      <c r="AF24" s="106"/>
      <c r="AG24" s="93"/>
      <c r="AH24" s="100">
        <v>134.45945945945948</v>
      </c>
      <c r="AI24" s="103">
        <v>182.38884399103245</v>
      </c>
      <c r="AJ24" s="93">
        <v>135.64597442549146</v>
      </c>
      <c r="AK24" s="107">
        <v>104.24481737413622</v>
      </c>
      <c r="AL24" s="93">
        <v>185.81526322257488</v>
      </c>
      <c r="AM24" s="93">
        <v>178.24892201180717</v>
      </c>
      <c r="AN24" s="107"/>
      <c r="AO24" s="104"/>
      <c r="AP24" s="108"/>
      <c r="AQ24" s="614"/>
      <c r="AR24" s="599"/>
    </row>
    <row r="25" spans="1:44" ht="27" customHeight="1">
      <c r="A25" s="600"/>
      <c r="B25" s="602"/>
      <c r="C25" s="602" t="s">
        <v>29</v>
      </c>
      <c r="D25" s="617">
        <f t="shared" si="4"/>
        <v>586070.9758331436</v>
      </c>
      <c r="E25" s="368">
        <f t="shared" si="4"/>
        <v>307238.847</v>
      </c>
      <c r="F25" s="612">
        <f t="shared" si="4"/>
        <v>893309.8228331436</v>
      </c>
      <c r="G25" s="528">
        <f t="shared" si="4"/>
        <v>1780.986</v>
      </c>
      <c r="H25" s="44"/>
      <c r="I25" s="612">
        <f>I15+I17+I19+I21+I23</f>
        <v>1780.986</v>
      </c>
      <c r="J25" s="528">
        <f t="shared" si="4"/>
        <v>94896.836</v>
      </c>
      <c r="K25" s="528">
        <f t="shared" si="4"/>
        <v>1489.394</v>
      </c>
      <c r="L25" s="613">
        <f t="shared" si="0"/>
        <v>991477.0388331437</v>
      </c>
      <c r="M25" s="607"/>
      <c r="N25" s="674"/>
      <c r="O25" s="4"/>
      <c r="P25" s="83">
        <v>576.2871</v>
      </c>
      <c r="Q25" s="84">
        <v>875831.2626046515</v>
      </c>
      <c r="R25" s="85">
        <v>1519.7828696922966</v>
      </c>
      <c r="S25" s="109">
        <v>347.8424</v>
      </c>
      <c r="T25" s="81">
        <v>526960.6516046515</v>
      </c>
      <c r="U25" s="88">
        <v>1514.9408226387911</v>
      </c>
      <c r="V25" s="79">
        <v>167.4994</v>
      </c>
      <c r="W25" s="79">
        <v>264818.726</v>
      </c>
      <c r="X25" s="88">
        <v>1581.0129827330725</v>
      </c>
      <c r="Y25" s="83">
        <v>515.3418</v>
      </c>
      <c r="Z25" s="84">
        <v>791779.3776046515</v>
      </c>
      <c r="AA25" s="88">
        <v>1536.4159817904379</v>
      </c>
      <c r="AB25" s="110"/>
      <c r="AC25" s="79"/>
      <c r="AD25" s="85"/>
      <c r="AE25" s="79"/>
      <c r="AF25" s="79"/>
      <c r="AG25" s="88"/>
      <c r="AH25" s="83"/>
      <c r="AI25" s="81"/>
      <c r="AJ25" s="88"/>
      <c r="AK25" s="110">
        <v>60.9453</v>
      </c>
      <c r="AL25" s="79">
        <v>84051.885</v>
      </c>
      <c r="AM25" s="88">
        <v>1379.1364551491254</v>
      </c>
      <c r="AN25" s="110"/>
      <c r="AO25" s="79"/>
      <c r="AP25" s="91"/>
      <c r="AQ25" s="614"/>
      <c r="AR25" s="599"/>
    </row>
    <row r="26" spans="1:44" ht="27" customHeight="1">
      <c r="A26" s="607" t="s">
        <v>128</v>
      </c>
      <c r="B26" s="615" t="s">
        <v>50</v>
      </c>
      <c r="C26" s="616" t="s">
        <v>24</v>
      </c>
      <c r="D26" s="31">
        <v>12.703</v>
      </c>
      <c r="E26" s="158">
        <v>5.963</v>
      </c>
      <c r="F26" s="609">
        <f>D26+E26</f>
        <v>18.666</v>
      </c>
      <c r="G26" s="225"/>
      <c r="H26" s="40"/>
      <c r="I26" s="609"/>
      <c r="J26" s="225">
        <v>228.111</v>
      </c>
      <c r="K26" s="225"/>
      <c r="L26" s="610">
        <f t="shared" si="0"/>
        <v>246.777</v>
      </c>
      <c r="M26" s="607"/>
      <c r="N26" s="679"/>
      <c r="O26" s="4" t="s">
        <v>51</v>
      </c>
      <c r="P26" s="449">
        <v>498.9647</v>
      </c>
      <c r="Q26" s="450">
        <v>825163.0331594803</v>
      </c>
      <c r="R26" s="451">
        <v>1653.7503217351455</v>
      </c>
      <c r="S26" s="469">
        <v>259.842</v>
      </c>
      <c r="T26" s="470">
        <v>451168.32215948036</v>
      </c>
      <c r="U26" s="454">
        <v>1736.3179245829403</v>
      </c>
      <c r="V26" s="470">
        <v>185.9052</v>
      </c>
      <c r="W26" s="470">
        <v>298554.489</v>
      </c>
      <c r="X26" s="454">
        <v>1605.9501778325728</v>
      </c>
      <c r="Y26" s="449">
        <v>445.7472</v>
      </c>
      <c r="Z26" s="450">
        <v>749722.8111594804</v>
      </c>
      <c r="AA26" s="454">
        <v>1681.9462043945096</v>
      </c>
      <c r="AB26" s="471"/>
      <c r="AC26" s="470"/>
      <c r="AD26" s="451"/>
      <c r="AE26" s="470"/>
      <c r="AF26" s="470"/>
      <c r="AG26" s="454"/>
      <c r="AH26" s="449"/>
      <c r="AI26" s="453"/>
      <c r="AJ26" s="454"/>
      <c r="AK26" s="471">
        <v>53.2175</v>
      </c>
      <c r="AL26" s="470">
        <v>75440.222</v>
      </c>
      <c r="AM26" s="454">
        <v>1417.582975524968</v>
      </c>
      <c r="AN26" s="471"/>
      <c r="AO26" s="470"/>
      <c r="AP26" s="455"/>
      <c r="AQ26" s="614"/>
      <c r="AR26" s="599"/>
    </row>
    <row r="27" spans="1:44" ht="27" customHeight="1">
      <c r="A27" s="611" t="s">
        <v>52</v>
      </c>
      <c r="B27" s="602"/>
      <c r="C27" s="602" t="s">
        <v>29</v>
      </c>
      <c r="D27" s="66">
        <v>9401.810347271914</v>
      </c>
      <c r="E27" s="163">
        <v>4976.651</v>
      </c>
      <c r="F27" s="612">
        <f>D27+E27</f>
        <v>14378.461347271914</v>
      </c>
      <c r="G27" s="226"/>
      <c r="H27" s="67"/>
      <c r="I27" s="612"/>
      <c r="J27" s="226">
        <v>217101.553</v>
      </c>
      <c r="K27" s="226"/>
      <c r="L27" s="613">
        <f t="shared" si="0"/>
        <v>231480.01434727194</v>
      </c>
      <c r="M27" s="607"/>
      <c r="N27" s="674"/>
      <c r="O27" s="2"/>
      <c r="P27" s="100">
        <v>115.49656719202781</v>
      </c>
      <c r="Q27" s="93">
        <v>106.1403901300773</v>
      </c>
      <c r="R27" s="93">
        <v>91.89917303222123</v>
      </c>
      <c r="S27" s="101">
        <v>133.8668883398373</v>
      </c>
      <c r="T27" s="102">
        <v>116.79912478837107</v>
      </c>
      <c r="U27" s="93">
        <v>87.25019774259812</v>
      </c>
      <c r="V27" s="103">
        <v>90.09936247076466</v>
      </c>
      <c r="W27" s="104">
        <v>88.70029952890778</v>
      </c>
      <c r="X27" s="93">
        <v>98.44719995403867</v>
      </c>
      <c r="Y27" s="100">
        <v>115.61302011543764</v>
      </c>
      <c r="Z27" s="93">
        <v>105.60961542308267</v>
      </c>
      <c r="AA27" s="93">
        <v>91.34751026971986</v>
      </c>
      <c r="AB27" s="105"/>
      <c r="AC27" s="102"/>
      <c r="AD27" s="93"/>
      <c r="AE27" s="102"/>
      <c r="AF27" s="106"/>
      <c r="AG27" s="93"/>
      <c r="AH27" s="100"/>
      <c r="AI27" s="103"/>
      <c r="AJ27" s="93"/>
      <c r="AK27" s="107">
        <v>114.52116315121906</v>
      </c>
      <c r="AL27" s="93">
        <v>111.41521428714778</v>
      </c>
      <c r="AM27" s="93">
        <v>97.28788218822922</v>
      </c>
      <c r="AN27" s="107"/>
      <c r="AO27" s="104"/>
      <c r="AP27" s="108"/>
      <c r="AQ27" s="614"/>
      <c r="AR27" s="599"/>
    </row>
    <row r="28" spans="1:44" ht="27" customHeight="1">
      <c r="A28" s="611" t="s">
        <v>53</v>
      </c>
      <c r="B28" s="615" t="s">
        <v>31</v>
      </c>
      <c r="C28" s="616" t="s">
        <v>24</v>
      </c>
      <c r="D28" s="31">
        <v>61.69</v>
      </c>
      <c r="E28" s="158">
        <v>24.388</v>
      </c>
      <c r="F28" s="609">
        <f>D28+E28</f>
        <v>86.078</v>
      </c>
      <c r="G28" s="225"/>
      <c r="H28" s="40"/>
      <c r="I28" s="609"/>
      <c r="J28" s="225">
        <v>14.9642</v>
      </c>
      <c r="K28" s="225"/>
      <c r="L28" s="610">
        <f t="shared" si="0"/>
        <v>101.04220000000001</v>
      </c>
      <c r="M28" s="607"/>
      <c r="N28" s="679"/>
      <c r="O28" s="4"/>
      <c r="P28" s="83">
        <v>12.7666</v>
      </c>
      <c r="Q28" s="84">
        <v>16305.557706776506</v>
      </c>
      <c r="R28" s="85">
        <v>1277.204401075972</v>
      </c>
      <c r="S28" s="109">
        <v>7.332</v>
      </c>
      <c r="T28" s="81">
        <v>9490.145706776506</v>
      </c>
      <c r="U28" s="88">
        <v>1294.3461138538605</v>
      </c>
      <c r="V28" s="79">
        <v>4.2336</v>
      </c>
      <c r="W28" s="79">
        <v>5497.28</v>
      </c>
      <c r="X28" s="88">
        <v>1298.48828420257</v>
      </c>
      <c r="Y28" s="83">
        <v>11.5656</v>
      </c>
      <c r="Z28" s="84">
        <v>14987.425706776507</v>
      </c>
      <c r="AA28" s="88">
        <v>1295.862359650732</v>
      </c>
      <c r="AB28" s="110"/>
      <c r="AC28" s="79"/>
      <c r="AD28" s="85"/>
      <c r="AE28" s="79"/>
      <c r="AF28" s="79"/>
      <c r="AG28" s="88"/>
      <c r="AH28" s="83"/>
      <c r="AI28" s="81"/>
      <c r="AJ28" s="88"/>
      <c r="AK28" s="110">
        <v>1.201</v>
      </c>
      <c r="AL28" s="79">
        <v>1318.132</v>
      </c>
      <c r="AM28" s="88">
        <v>1097.5287260616153</v>
      </c>
      <c r="AN28" s="110"/>
      <c r="AO28" s="79"/>
      <c r="AP28" s="91"/>
      <c r="AQ28" s="614"/>
      <c r="AR28" s="599"/>
    </row>
    <row r="29" spans="1:44" ht="27" customHeight="1">
      <c r="A29" s="611" t="s">
        <v>54</v>
      </c>
      <c r="B29" s="602" t="s">
        <v>55</v>
      </c>
      <c r="C29" s="602" t="s">
        <v>29</v>
      </c>
      <c r="D29" s="66">
        <v>23778.791866641626</v>
      </c>
      <c r="E29" s="163">
        <v>9522.608</v>
      </c>
      <c r="F29" s="612">
        <f>D29+E29</f>
        <v>33301.39986664163</v>
      </c>
      <c r="G29" s="226"/>
      <c r="H29" s="67"/>
      <c r="I29" s="612"/>
      <c r="J29" s="226">
        <v>9977.966</v>
      </c>
      <c r="K29" s="226"/>
      <c r="L29" s="613">
        <f t="shared" si="0"/>
        <v>43279.36586664163</v>
      </c>
      <c r="M29" s="607"/>
      <c r="N29" s="679"/>
      <c r="O29" s="4" t="s">
        <v>56</v>
      </c>
      <c r="P29" s="449">
        <v>14.2514</v>
      </c>
      <c r="Q29" s="450">
        <v>18561.1141217533</v>
      </c>
      <c r="R29" s="451">
        <v>1302.4063686201566</v>
      </c>
      <c r="S29" s="472">
        <v>7.7524</v>
      </c>
      <c r="T29" s="470">
        <v>11445.179121753301</v>
      </c>
      <c r="U29" s="451">
        <v>1476.3401168352125</v>
      </c>
      <c r="V29" s="470">
        <v>3.697</v>
      </c>
      <c r="W29" s="470">
        <v>4773.133</v>
      </c>
      <c r="X29" s="454">
        <v>1291.0827698133621</v>
      </c>
      <c r="Y29" s="449">
        <v>11.4494</v>
      </c>
      <c r="Z29" s="450">
        <v>16218.3121217533</v>
      </c>
      <c r="AA29" s="454">
        <v>1416.5207016746117</v>
      </c>
      <c r="AB29" s="471"/>
      <c r="AC29" s="470"/>
      <c r="AD29" s="451"/>
      <c r="AE29" s="470"/>
      <c r="AF29" s="470"/>
      <c r="AG29" s="454"/>
      <c r="AH29" s="449"/>
      <c r="AI29" s="453"/>
      <c r="AJ29" s="454"/>
      <c r="AK29" s="471">
        <v>2.802</v>
      </c>
      <c r="AL29" s="470">
        <v>2342.802</v>
      </c>
      <c r="AM29" s="454">
        <v>836.117773019272</v>
      </c>
      <c r="AN29" s="471"/>
      <c r="AO29" s="470"/>
      <c r="AP29" s="455"/>
      <c r="AQ29" s="614"/>
      <c r="AR29" s="599"/>
    </row>
    <row r="30" spans="1:44" ht="27" customHeight="1">
      <c r="A30" s="611" t="s">
        <v>35</v>
      </c>
      <c r="B30" s="615" t="s">
        <v>36</v>
      </c>
      <c r="C30" s="616" t="s">
        <v>24</v>
      </c>
      <c r="D30" s="30">
        <f aca="true" t="shared" si="5" ref="D30:F31">D26+D28</f>
        <v>74.393</v>
      </c>
      <c r="E30" s="188">
        <f t="shared" si="5"/>
        <v>30.351000000000003</v>
      </c>
      <c r="F30" s="618">
        <f t="shared" si="5"/>
        <v>104.744</v>
      </c>
      <c r="G30" s="189"/>
      <c r="H30" s="30"/>
      <c r="I30" s="618"/>
      <c r="J30" s="531">
        <f>J28+J26</f>
        <v>243.0752</v>
      </c>
      <c r="K30" s="538"/>
      <c r="L30" s="610">
        <f t="shared" si="0"/>
        <v>347.8192</v>
      </c>
      <c r="M30" s="607"/>
      <c r="N30" s="674"/>
      <c r="O30" s="2"/>
      <c r="P30" s="100">
        <v>89.58137446145642</v>
      </c>
      <c r="Q30" s="93">
        <v>87.84794705651143</v>
      </c>
      <c r="R30" s="93">
        <v>98.06496895658726</v>
      </c>
      <c r="S30" s="101">
        <v>94.57716320107322</v>
      </c>
      <c r="T30" s="102">
        <v>82.91828031541283</v>
      </c>
      <c r="U30" s="93">
        <v>87.67262361118472</v>
      </c>
      <c r="V30" s="103">
        <v>114.51447119285906</v>
      </c>
      <c r="W30" s="104">
        <v>115.17131410333631</v>
      </c>
      <c r="X30" s="93">
        <v>100.57358943689398</v>
      </c>
      <c r="Y30" s="100">
        <v>101.01490034412284</v>
      </c>
      <c r="Z30" s="93">
        <v>92.41051469637318</v>
      </c>
      <c r="AA30" s="93">
        <v>91.48206292493732</v>
      </c>
      <c r="AB30" s="105"/>
      <c r="AC30" s="102"/>
      <c r="AD30" s="93"/>
      <c r="AE30" s="102"/>
      <c r="AF30" s="106"/>
      <c r="AG30" s="93"/>
      <c r="AH30" s="100"/>
      <c r="AI30" s="103"/>
      <c r="AJ30" s="93"/>
      <c r="AK30" s="107">
        <v>42.86224125624554</v>
      </c>
      <c r="AL30" s="93">
        <v>56.26305594753632</v>
      </c>
      <c r="AM30" s="93">
        <v>131.26484826394403</v>
      </c>
      <c r="AN30" s="107"/>
      <c r="AO30" s="104"/>
      <c r="AP30" s="108"/>
      <c r="AQ30" s="614"/>
      <c r="AR30" s="599"/>
    </row>
    <row r="31" spans="1:44" ht="27" customHeight="1">
      <c r="A31" s="600"/>
      <c r="B31" s="602"/>
      <c r="C31" s="602" t="s">
        <v>29</v>
      </c>
      <c r="D31" s="617">
        <f t="shared" si="5"/>
        <v>33180.60221391354</v>
      </c>
      <c r="E31" s="368">
        <f t="shared" si="5"/>
        <v>14499.259</v>
      </c>
      <c r="F31" s="619">
        <f t="shared" si="5"/>
        <v>47679.861213913544</v>
      </c>
      <c r="G31" s="539"/>
      <c r="H31" s="617"/>
      <c r="I31" s="619"/>
      <c r="J31" s="528">
        <f>J29+J27</f>
        <v>227079.51900000003</v>
      </c>
      <c r="K31" s="528"/>
      <c r="L31" s="613">
        <f t="shared" si="0"/>
        <v>274759.38021391357</v>
      </c>
      <c r="M31" s="607"/>
      <c r="N31" s="674"/>
      <c r="O31" s="4"/>
      <c r="P31" s="459">
        <v>153.2416</v>
      </c>
      <c r="Q31" s="460">
        <v>65781.7447020596</v>
      </c>
      <c r="R31" s="461">
        <v>429.26819285402655</v>
      </c>
      <c r="S31" s="462">
        <v>93.0234</v>
      </c>
      <c r="T31" s="463">
        <v>38860.3967020596</v>
      </c>
      <c r="U31" s="464">
        <v>417.74861703678437</v>
      </c>
      <c r="V31" s="465">
        <v>49.3448</v>
      </c>
      <c r="W31" s="465">
        <v>21304.67</v>
      </c>
      <c r="X31" s="464">
        <v>431.7510659684505</v>
      </c>
      <c r="Y31" s="459">
        <v>142.3682</v>
      </c>
      <c r="Z31" s="460">
        <v>60165.0667020596</v>
      </c>
      <c r="AA31" s="464">
        <v>422.60186405432955</v>
      </c>
      <c r="AB31" s="466"/>
      <c r="AC31" s="465"/>
      <c r="AD31" s="461"/>
      <c r="AE31" s="465"/>
      <c r="AF31" s="465"/>
      <c r="AG31" s="464"/>
      <c r="AH31" s="459"/>
      <c r="AI31" s="463"/>
      <c r="AJ31" s="464"/>
      <c r="AK31" s="466">
        <v>10.8734</v>
      </c>
      <c r="AL31" s="465">
        <v>5616.678</v>
      </c>
      <c r="AM31" s="464">
        <v>516.5521364062758</v>
      </c>
      <c r="AN31" s="466"/>
      <c r="AO31" s="465"/>
      <c r="AP31" s="467"/>
      <c r="AQ31" s="614"/>
      <c r="AR31" s="599"/>
    </row>
    <row r="32" spans="1:44" ht="27" customHeight="1">
      <c r="A32" s="607" t="s">
        <v>128</v>
      </c>
      <c r="B32" s="615" t="s">
        <v>57</v>
      </c>
      <c r="C32" s="616" t="s">
        <v>24</v>
      </c>
      <c r="D32" s="31"/>
      <c r="E32" s="158">
        <v>0.0712</v>
      </c>
      <c r="F32" s="609">
        <f>D32+E32</f>
        <v>0.0712</v>
      </c>
      <c r="G32" s="225">
        <v>405.3924</v>
      </c>
      <c r="H32" s="40"/>
      <c r="I32" s="609">
        <f aca="true" t="shared" si="6" ref="I32:I37">G32+H32</f>
        <v>405.3924</v>
      </c>
      <c r="J32" s="225">
        <v>0.8148</v>
      </c>
      <c r="K32" s="225">
        <v>45.6083</v>
      </c>
      <c r="L32" s="610">
        <f t="shared" si="0"/>
        <v>451.8867</v>
      </c>
      <c r="M32" s="607"/>
      <c r="N32" s="674"/>
      <c r="O32" s="3" t="s">
        <v>49</v>
      </c>
      <c r="P32" s="92">
        <v>69.959</v>
      </c>
      <c r="Q32" s="80">
        <v>31971.896188108032</v>
      </c>
      <c r="R32" s="93">
        <v>457.00905084561003</v>
      </c>
      <c r="S32" s="115">
        <v>35.1136</v>
      </c>
      <c r="T32" s="114">
        <v>16348.213188108031</v>
      </c>
      <c r="U32" s="95">
        <v>465.5806635636344</v>
      </c>
      <c r="V32" s="114">
        <v>14.7176</v>
      </c>
      <c r="W32" s="114">
        <v>9522.577</v>
      </c>
      <c r="X32" s="95">
        <v>647.0196907104419</v>
      </c>
      <c r="Y32" s="92">
        <v>49.831199999999995</v>
      </c>
      <c r="Z32" s="80">
        <v>25870.790188108032</v>
      </c>
      <c r="AA32" s="95">
        <v>519.1685166744536</v>
      </c>
      <c r="AB32" s="113"/>
      <c r="AC32" s="114"/>
      <c r="AD32" s="93"/>
      <c r="AE32" s="114"/>
      <c r="AF32" s="114"/>
      <c r="AG32" s="95"/>
      <c r="AH32" s="92"/>
      <c r="AI32" s="82"/>
      <c r="AJ32" s="95"/>
      <c r="AK32" s="113">
        <v>4.9778</v>
      </c>
      <c r="AL32" s="114">
        <v>3126.403</v>
      </c>
      <c r="AM32" s="95">
        <v>628.0692273695206</v>
      </c>
      <c r="AN32" s="113">
        <v>15.15</v>
      </c>
      <c r="AO32" s="114">
        <v>2974.703</v>
      </c>
      <c r="AP32" s="99">
        <v>196.35003300330033</v>
      </c>
      <c r="AQ32" s="614"/>
      <c r="AR32" s="599"/>
    </row>
    <row r="33" spans="1:44" ht="27" customHeight="1">
      <c r="A33" s="611" t="s">
        <v>58</v>
      </c>
      <c r="B33" s="602"/>
      <c r="C33" s="602" t="s">
        <v>29</v>
      </c>
      <c r="D33" s="66"/>
      <c r="E33" s="163">
        <v>59.508</v>
      </c>
      <c r="F33" s="612">
        <f>D33+E33</f>
        <v>59.508</v>
      </c>
      <c r="G33" s="226">
        <v>144194.532</v>
      </c>
      <c r="H33" s="67"/>
      <c r="I33" s="612">
        <f t="shared" si="6"/>
        <v>144194.532</v>
      </c>
      <c r="J33" s="226">
        <v>437.418</v>
      </c>
      <c r="K33" s="226">
        <v>6678.733</v>
      </c>
      <c r="L33" s="613">
        <f t="shared" si="0"/>
        <v>151370.19100000002</v>
      </c>
      <c r="M33" s="607"/>
      <c r="N33" s="680"/>
      <c r="O33" s="27" t="s">
        <v>59</v>
      </c>
      <c r="P33" s="100">
        <v>219.04486913763773</v>
      </c>
      <c r="Q33" s="93">
        <v>205.74864973609905</v>
      </c>
      <c r="R33" s="93">
        <v>93.92991059143047</v>
      </c>
      <c r="S33" s="101">
        <v>264.9212840608767</v>
      </c>
      <c r="T33" s="102">
        <v>237.7042448304217</v>
      </c>
      <c r="U33" s="93">
        <v>89.7263674653635</v>
      </c>
      <c r="V33" s="103">
        <v>335.2774908952547</v>
      </c>
      <c r="W33" s="104">
        <v>223.7279887576651</v>
      </c>
      <c r="X33" s="93">
        <v>66.72920038868962</v>
      </c>
      <c r="Y33" s="100">
        <v>285.70092632728097</v>
      </c>
      <c r="Z33" s="93">
        <v>232.5598339462996</v>
      </c>
      <c r="AA33" s="93">
        <v>81.39974795877761</v>
      </c>
      <c r="AB33" s="105"/>
      <c r="AC33" s="102"/>
      <c r="AD33" s="93"/>
      <c r="AE33" s="102"/>
      <c r="AF33" s="106"/>
      <c r="AG33" s="93"/>
      <c r="AH33" s="100"/>
      <c r="AI33" s="103"/>
      <c r="AJ33" s="93"/>
      <c r="AK33" s="107">
        <v>218.437864116678</v>
      </c>
      <c r="AL33" s="93">
        <v>179.6530389716233</v>
      </c>
      <c r="AM33" s="93">
        <v>82.24445871511638</v>
      </c>
      <c r="AN33" s="107"/>
      <c r="AO33" s="104"/>
      <c r="AP33" s="108"/>
      <c r="AQ33" s="614"/>
      <c r="AR33" s="599"/>
    </row>
    <row r="34" spans="1:44" ht="27" customHeight="1">
      <c r="A34" s="611" t="s">
        <v>128</v>
      </c>
      <c r="B34" s="615" t="s">
        <v>60</v>
      </c>
      <c r="C34" s="616" t="s">
        <v>24</v>
      </c>
      <c r="D34" s="31"/>
      <c r="E34" s="158"/>
      <c r="F34" s="609"/>
      <c r="G34" s="225">
        <v>12.6996</v>
      </c>
      <c r="H34" s="40"/>
      <c r="I34" s="609">
        <f t="shared" si="6"/>
        <v>12.6996</v>
      </c>
      <c r="J34" s="225">
        <v>0.02</v>
      </c>
      <c r="K34" s="225">
        <v>1.4271</v>
      </c>
      <c r="L34" s="610">
        <f t="shared" si="0"/>
        <v>14.1467</v>
      </c>
      <c r="M34" s="607"/>
      <c r="N34" s="674" t="s">
        <v>61</v>
      </c>
      <c r="O34" s="673"/>
      <c r="P34" s="83">
        <v>347.8192</v>
      </c>
      <c r="Q34" s="84">
        <v>274759.38021391357</v>
      </c>
      <c r="R34" s="85">
        <v>789.9488591024117</v>
      </c>
      <c r="S34" s="109">
        <v>74.393</v>
      </c>
      <c r="T34" s="81">
        <v>33180.60221391354</v>
      </c>
      <c r="U34" s="88">
        <v>446.0178002488613</v>
      </c>
      <c r="V34" s="79">
        <v>30.351000000000003</v>
      </c>
      <c r="W34" s="79">
        <v>14499.259</v>
      </c>
      <c r="X34" s="88">
        <v>477.71931732068134</v>
      </c>
      <c r="Y34" s="83">
        <v>104.744</v>
      </c>
      <c r="Z34" s="84">
        <v>47679.86121391354</v>
      </c>
      <c r="AA34" s="88">
        <v>455.2037464094701</v>
      </c>
      <c r="AB34" s="110"/>
      <c r="AC34" s="79"/>
      <c r="AD34" s="85"/>
      <c r="AE34" s="79"/>
      <c r="AF34" s="79"/>
      <c r="AG34" s="88"/>
      <c r="AH34" s="83"/>
      <c r="AI34" s="81"/>
      <c r="AJ34" s="88"/>
      <c r="AK34" s="110">
        <v>243.0752</v>
      </c>
      <c r="AL34" s="79">
        <v>227079.51900000003</v>
      </c>
      <c r="AM34" s="88">
        <v>934.1945167586</v>
      </c>
      <c r="AN34" s="110"/>
      <c r="AO34" s="79"/>
      <c r="AP34" s="91"/>
      <c r="AQ34" s="614"/>
      <c r="AR34" s="599"/>
    </row>
    <row r="35" spans="1:44" ht="27" customHeight="1">
      <c r="A35" s="611" t="s">
        <v>62</v>
      </c>
      <c r="B35" s="602"/>
      <c r="C35" s="602" t="s">
        <v>29</v>
      </c>
      <c r="D35" s="66"/>
      <c r="E35" s="163"/>
      <c r="F35" s="612"/>
      <c r="G35" s="226">
        <v>2827.588</v>
      </c>
      <c r="H35" s="67"/>
      <c r="I35" s="612">
        <f t="shared" si="6"/>
        <v>2827.588</v>
      </c>
      <c r="J35" s="226">
        <v>11.598</v>
      </c>
      <c r="K35" s="226">
        <v>105.16</v>
      </c>
      <c r="L35" s="613">
        <f t="shared" si="0"/>
        <v>2944.346</v>
      </c>
      <c r="M35" s="607"/>
      <c r="N35" s="674"/>
      <c r="O35" s="673"/>
      <c r="P35" s="449">
        <v>324.5272</v>
      </c>
      <c r="Q35" s="450">
        <v>233440.01376881156</v>
      </c>
      <c r="R35" s="451">
        <v>719.3234150136308</v>
      </c>
      <c r="S35" s="452">
        <v>42.68</v>
      </c>
      <c r="T35" s="450">
        <v>23356.169768811564</v>
      </c>
      <c r="U35" s="454">
        <v>547.2392167013019</v>
      </c>
      <c r="V35" s="450">
        <v>25.198</v>
      </c>
      <c r="W35" s="450">
        <v>12466.436</v>
      </c>
      <c r="X35" s="454">
        <v>494.73910627827604</v>
      </c>
      <c r="Y35" s="449">
        <v>67.878</v>
      </c>
      <c r="Z35" s="450">
        <v>35822.60576881156</v>
      </c>
      <c r="AA35" s="454">
        <v>527.7498713693916</v>
      </c>
      <c r="AB35" s="457"/>
      <c r="AC35" s="450"/>
      <c r="AD35" s="451"/>
      <c r="AE35" s="450"/>
      <c r="AF35" s="450"/>
      <c r="AG35" s="454"/>
      <c r="AH35" s="449"/>
      <c r="AI35" s="453"/>
      <c r="AJ35" s="454"/>
      <c r="AK35" s="457">
        <v>256.6492</v>
      </c>
      <c r="AL35" s="450">
        <v>197617.408</v>
      </c>
      <c r="AM35" s="454">
        <v>769.9903525902282</v>
      </c>
      <c r="AN35" s="457"/>
      <c r="AO35" s="450"/>
      <c r="AP35" s="455"/>
      <c r="AQ35" s="614"/>
      <c r="AR35" s="599"/>
    </row>
    <row r="36" spans="1:43" ht="27" customHeight="1">
      <c r="A36" s="611"/>
      <c r="B36" s="615" t="s">
        <v>31</v>
      </c>
      <c r="C36" s="616" t="s">
        <v>24</v>
      </c>
      <c r="D36" s="31"/>
      <c r="E36" s="158"/>
      <c r="F36" s="609"/>
      <c r="G36" s="225">
        <v>330.205</v>
      </c>
      <c r="H36" s="40"/>
      <c r="I36" s="609">
        <f t="shared" si="6"/>
        <v>330.205</v>
      </c>
      <c r="J36" s="225"/>
      <c r="K36" s="225">
        <v>14.576</v>
      </c>
      <c r="L36" s="610">
        <f t="shared" si="0"/>
        <v>344.781</v>
      </c>
      <c r="M36" s="607"/>
      <c r="N36" s="677"/>
      <c r="O36" s="678"/>
      <c r="P36" s="100">
        <v>107.17721041564468</v>
      </c>
      <c r="Q36" s="93">
        <v>117.70020733721462</v>
      </c>
      <c r="R36" s="93">
        <v>109.81831574152811</v>
      </c>
      <c r="S36" s="101">
        <v>174.3041237113402</v>
      </c>
      <c r="T36" s="102">
        <v>142.0635427056235</v>
      </c>
      <c r="U36" s="93">
        <v>81.50325975126707</v>
      </c>
      <c r="V36" s="103">
        <v>120.45003571712041</v>
      </c>
      <c r="W36" s="104">
        <v>116.306368556338</v>
      </c>
      <c r="X36" s="93">
        <v>96.55984563548499</v>
      </c>
      <c r="Y36" s="100">
        <v>154.31214826600666</v>
      </c>
      <c r="Z36" s="93">
        <v>133.09992444889457</v>
      </c>
      <c r="AA36" s="93">
        <v>86.25369158846392</v>
      </c>
      <c r="AB36" s="105"/>
      <c r="AC36" s="102"/>
      <c r="AD36" s="93"/>
      <c r="AE36" s="102"/>
      <c r="AF36" s="106"/>
      <c r="AG36" s="93"/>
      <c r="AH36" s="100"/>
      <c r="AI36" s="103"/>
      <c r="AJ36" s="93"/>
      <c r="AK36" s="107">
        <v>94.71106864934704</v>
      </c>
      <c r="AL36" s="93">
        <v>114.90866179157659</v>
      </c>
      <c r="AM36" s="93">
        <v>121.32548331495234</v>
      </c>
      <c r="AN36" s="107"/>
      <c r="AO36" s="104"/>
      <c r="AP36" s="108"/>
      <c r="AQ36" s="614"/>
    </row>
    <row r="37" spans="1:43" ht="27" customHeight="1">
      <c r="A37" s="611" t="s">
        <v>35</v>
      </c>
      <c r="B37" s="602" t="s">
        <v>63</v>
      </c>
      <c r="C37" s="602" t="s">
        <v>29</v>
      </c>
      <c r="D37" s="66"/>
      <c r="E37" s="163"/>
      <c r="F37" s="612"/>
      <c r="G37" s="226">
        <v>21409.751</v>
      </c>
      <c r="H37" s="67"/>
      <c r="I37" s="612">
        <f t="shared" si="6"/>
        <v>21409.751</v>
      </c>
      <c r="J37" s="226"/>
      <c r="K37" s="226">
        <v>753.334</v>
      </c>
      <c r="L37" s="613">
        <f t="shared" si="0"/>
        <v>22163.085</v>
      </c>
      <c r="M37" s="607"/>
      <c r="N37" s="674" t="s">
        <v>64</v>
      </c>
      <c r="O37" s="673"/>
      <c r="P37" s="459">
        <v>1169.5991999999999</v>
      </c>
      <c r="Q37" s="460">
        <v>114764.05949859718</v>
      </c>
      <c r="R37" s="461">
        <v>98.1225530067028</v>
      </c>
      <c r="S37" s="462">
        <v>44.0717</v>
      </c>
      <c r="T37" s="463">
        <v>3816.2814985971845</v>
      </c>
      <c r="U37" s="487">
        <v>86.59256390375648</v>
      </c>
      <c r="V37" s="465">
        <v>47.316</v>
      </c>
      <c r="W37" s="465">
        <v>4022.8599999999997</v>
      </c>
      <c r="X37" s="464">
        <v>85.02113449995772</v>
      </c>
      <c r="Y37" s="459">
        <v>91.3877</v>
      </c>
      <c r="Z37" s="460">
        <v>7839.141498597184</v>
      </c>
      <c r="AA37" s="464">
        <v>85.77895601483772</v>
      </c>
      <c r="AB37" s="466">
        <v>2.8054</v>
      </c>
      <c r="AC37" s="465">
        <v>152.158</v>
      </c>
      <c r="AD37" s="464">
        <v>54.23754188351037</v>
      </c>
      <c r="AE37" s="465"/>
      <c r="AF37" s="465"/>
      <c r="AG37" s="464"/>
      <c r="AH37" s="459">
        <v>2.8054</v>
      </c>
      <c r="AI37" s="463">
        <v>152.158</v>
      </c>
      <c r="AJ37" s="464">
        <v>54.23754188351037</v>
      </c>
      <c r="AK37" s="466">
        <v>1075.3921</v>
      </c>
      <c r="AL37" s="465">
        <v>106772.139</v>
      </c>
      <c r="AM37" s="486">
        <v>99.28670575132548</v>
      </c>
      <c r="AN37" s="466">
        <v>0.014</v>
      </c>
      <c r="AO37" s="465">
        <v>0.621</v>
      </c>
      <c r="AP37" s="467">
        <v>44.357142857142854</v>
      </c>
      <c r="AQ37" s="614"/>
    </row>
    <row r="38" spans="1:43" ht="27" customHeight="1">
      <c r="A38" s="607"/>
      <c r="B38" s="615" t="s">
        <v>36</v>
      </c>
      <c r="C38" s="616" t="s">
        <v>24</v>
      </c>
      <c r="D38" s="30"/>
      <c r="E38" s="188">
        <f aca="true" t="shared" si="7" ref="E38:K39">E32+E34+E36</f>
        <v>0.0712</v>
      </c>
      <c r="F38" s="609">
        <f t="shared" si="7"/>
        <v>0.0712</v>
      </c>
      <c r="G38" s="233">
        <f t="shared" si="7"/>
        <v>748.297</v>
      </c>
      <c r="H38" s="45"/>
      <c r="I38" s="609">
        <f>I32+I34+I36</f>
        <v>748.297</v>
      </c>
      <c r="J38" s="233">
        <f t="shared" si="7"/>
        <v>0.8348</v>
      </c>
      <c r="K38" s="233">
        <f t="shared" si="7"/>
        <v>61.6114</v>
      </c>
      <c r="L38" s="610">
        <f t="shared" si="0"/>
        <v>810.8144</v>
      </c>
      <c r="M38" s="607"/>
      <c r="N38" s="674"/>
      <c r="O38" s="673"/>
      <c r="P38" s="92">
        <v>1248.3011000000001</v>
      </c>
      <c r="Q38" s="80">
        <v>124920.7509699361</v>
      </c>
      <c r="R38" s="93">
        <v>100.07261146364134</v>
      </c>
      <c r="S38" s="112">
        <v>48.686</v>
      </c>
      <c r="T38" s="80">
        <v>4048.563969936096</v>
      </c>
      <c r="U38" s="95">
        <v>83.1566357872098</v>
      </c>
      <c r="V38" s="80">
        <v>54.5904</v>
      </c>
      <c r="W38" s="80">
        <v>4535.285</v>
      </c>
      <c r="X38" s="95">
        <v>83.07843503619684</v>
      </c>
      <c r="Y38" s="92">
        <v>103.2764</v>
      </c>
      <c r="Z38" s="80">
        <v>8583.848969936096</v>
      </c>
      <c r="AA38" s="95">
        <v>83.11530000983862</v>
      </c>
      <c r="AB38" s="97">
        <v>0.7026</v>
      </c>
      <c r="AC38" s="80">
        <v>15.843</v>
      </c>
      <c r="AD38" s="95">
        <v>22.549103330486762</v>
      </c>
      <c r="AE38" s="80"/>
      <c r="AF38" s="80"/>
      <c r="AG38" s="95"/>
      <c r="AH38" s="92">
        <v>0.7026</v>
      </c>
      <c r="AI38" s="82">
        <v>15.843</v>
      </c>
      <c r="AJ38" s="95">
        <v>22.549103330486762</v>
      </c>
      <c r="AK38" s="97">
        <v>1143.2206</v>
      </c>
      <c r="AL38" s="80">
        <v>116289.50499999999</v>
      </c>
      <c r="AM38" s="95">
        <v>101.72096706444931</v>
      </c>
      <c r="AN38" s="97">
        <v>1.1015</v>
      </c>
      <c r="AO38" s="80">
        <v>31.554</v>
      </c>
      <c r="AP38" s="99">
        <v>28.646391284611894</v>
      </c>
      <c r="AQ38" s="614"/>
    </row>
    <row r="39" spans="1:43" ht="27" customHeight="1">
      <c r="A39" s="600"/>
      <c r="B39" s="602"/>
      <c r="C39" s="602" t="s">
        <v>29</v>
      </c>
      <c r="D39" s="617"/>
      <c r="E39" s="368">
        <f t="shared" si="7"/>
        <v>59.508</v>
      </c>
      <c r="F39" s="612">
        <f t="shared" si="7"/>
        <v>59.508</v>
      </c>
      <c r="G39" s="528">
        <f t="shared" si="7"/>
        <v>168431.87099999998</v>
      </c>
      <c r="H39" s="44"/>
      <c r="I39" s="612">
        <f>I33+I35+I37</f>
        <v>168431.87099999998</v>
      </c>
      <c r="J39" s="528">
        <f t="shared" si="7"/>
        <v>449.016</v>
      </c>
      <c r="K39" s="528">
        <f t="shared" si="7"/>
        <v>7537.227</v>
      </c>
      <c r="L39" s="613">
        <f t="shared" si="0"/>
        <v>176477.622</v>
      </c>
      <c r="M39" s="607"/>
      <c r="N39" s="677"/>
      <c r="O39" s="678"/>
      <c r="P39" s="100">
        <v>93.69527912776812</v>
      </c>
      <c r="Q39" s="93">
        <v>91.86949214403677</v>
      </c>
      <c r="R39" s="93">
        <v>98.05135648164129</v>
      </c>
      <c r="S39" s="101">
        <v>90.52232674690876</v>
      </c>
      <c r="T39" s="102">
        <v>94.26259599542458</v>
      </c>
      <c r="U39" s="93">
        <v>104.13187484560933</v>
      </c>
      <c r="V39" s="103">
        <v>86.67458014595974</v>
      </c>
      <c r="W39" s="104">
        <v>88.70137157863287</v>
      </c>
      <c r="X39" s="93">
        <v>102.33839198212445</v>
      </c>
      <c r="Y39" s="100">
        <v>88.48846396659837</v>
      </c>
      <c r="Z39" s="93">
        <v>91.3243176348144</v>
      </c>
      <c r="AA39" s="93">
        <v>103.20477217153015</v>
      </c>
      <c r="AB39" s="105">
        <v>399.28835752917735</v>
      </c>
      <c r="AC39" s="102">
        <v>960.4115382187716</v>
      </c>
      <c r="AD39" s="93">
        <v>240.53081441238646</v>
      </c>
      <c r="AE39" s="102"/>
      <c r="AF39" s="106"/>
      <c r="AG39" s="93"/>
      <c r="AH39" s="100">
        <v>399.28835752917735</v>
      </c>
      <c r="AI39" s="103">
        <v>960.4115382187716</v>
      </c>
      <c r="AJ39" s="93">
        <v>240.53081441238646</v>
      </c>
      <c r="AK39" s="107">
        <v>94.0668931263135</v>
      </c>
      <c r="AL39" s="93">
        <v>91.81579971468621</v>
      </c>
      <c r="AM39" s="93">
        <v>97.60692275803719</v>
      </c>
      <c r="AN39" s="107">
        <v>1.2709940989559692</v>
      </c>
      <c r="AO39" s="104">
        <v>1.968054763262978</v>
      </c>
      <c r="AP39" s="108">
        <v>154.8437372667264</v>
      </c>
      <c r="AQ39" s="614"/>
    </row>
    <row r="40" spans="1:43" ht="27" customHeight="1">
      <c r="A40" s="607" t="s">
        <v>65</v>
      </c>
      <c r="B40" s="1"/>
      <c r="C40" s="616" t="s">
        <v>24</v>
      </c>
      <c r="D40" s="31">
        <v>0.0766</v>
      </c>
      <c r="E40" s="158">
        <v>0.107</v>
      </c>
      <c r="F40" s="609">
        <f aca="true" t="shared" si="8" ref="F40:F59">D40+E40</f>
        <v>0.18359999999999999</v>
      </c>
      <c r="G40" s="225">
        <v>28.29</v>
      </c>
      <c r="H40" s="40"/>
      <c r="I40" s="609">
        <f aca="true" t="shared" si="9" ref="I40:I59">G40+H40</f>
        <v>28.29</v>
      </c>
      <c r="J40" s="225">
        <v>0.344</v>
      </c>
      <c r="K40" s="225">
        <v>3.9216</v>
      </c>
      <c r="L40" s="610">
        <f t="shared" si="0"/>
        <v>32.7392</v>
      </c>
      <c r="M40" s="607"/>
      <c r="N40" s="674" t="s">
        <v>66</v>
      </c>
      <c r="O40" s="673"/>
      <c r="P40" s="83">
        <v>451.88669999999996</v>
      </c>
      <c r="Q40" s="84">
        <v>151370.19100000002</v>
      </c>
      <c r="R40" s="85">
        <v>334.9737688672847</v>
      </c>
      <c r="S40" s="109"/>
      <c r="T40" s="81"/>
      <c r="U40" s="88"/>
      <c r="V40" s="79">
        <v>0.0712</v>
      </c>
      <c r="W40" s="79">
        <v>59.508</v>
      </c>
      <c r="X40" s="88">
        <v>835.7865168539327</v>
      </c>
      <c r="Y40" s="83">
        <v>0.0712</v>
      </c>
      <c r="Z40" s="84">
        <v>59.508</v>
      </c>
      <c r="AA40" s="88">
        <v>835.7865168539327</v>
      </c>
      <c r="AB40" s="110">
        <v>405.3924</v>
      </c>
      <c r="AC40" s="79">
        <v>144194.532</v>
      </c>
      <c r="AD40" s="88">
        <v>355.6912561754981</v>
      </c>
      <c r="AE40" s="79"/>
      <c r="AF40" s="79"/>
      <c r="AG40" s="88"/>
      <c r="AH40" s="83">
        <v>405.3924</v>
      </c>
      <c r="AI40" s="81">
        <v>144194.532</v>
      </c>
      <c r="AJ40" s="88">
        <v>355.6912561754981</v>
      </c>
      <c r="AK40" s="110">
        <v>0.8148</v>
      </c>
      <c r="AL40" s="79">
        <v>437.418</v>
      </c>
      <c r="AM40" s="88">
        <v>536.8409425625921</v>
      </c>
      <c r="AN40" s="110">
        <v>45.6083</v>
      </c>
      <c r="AO40" s="79">
        <v>6678.733</v>
      </c>
      <c r="AP40" s="91">
        <v>146.43678891780664</v>
      </c>
      <c r="AQ40" s="614"/>
    </row>
    <row r="41" spans="1:43" ht="27" customHeight="1">
      <c r="A41" s="600"/>
      <c r="B41" s="601"/>
      <c r="C41" s="602" t="s">
        <v>29</v>
      </c>
      <c r="D41" s="66">
        <v>107.97839939442576</v>
      </c>
      <c r="E41" s="163">
        <v>52.03</v>
      </c>
      <c r="F41" s="612">
        <f t="shared" si="8"/>
        <v>160.00839939442577</v>
      </c>
      <c r="G41" s="226">
        <v>13080.664</v>
      </c>
      <c r="H41" s="67"/>
      <c r="I41" s="612">
        <f t="shared" si="9"/>
        <v>13080.664</v>
      </c>
      <c r="J41" s="226">
        <v>100.545</v>
      </c>
      <c r="K41" s="226">
        <v>1633.545</v>
      </c>
      <c r="L41" s="613">
        <f t="shared" si="0"/>
        <v>14974.762399394427</v>
      </c>
      <c r="M41" s="607"/>
      <c r="N41" s="674"/>
      <c r="O41" s="681"/>
      <c r="P41" s="449">
        <v>442.6689</v>
      </c>
      <c r="Q41" s="450">
        <v>85815.20500017113</v>
      </c>
      <c r="R41" s="451">
        <v>193.85867179775025</v>
      </c>
      <c r="S41" s="452">
        <v>0.01</v>
      </c>
      <c r="T41" s="450">
        <v>3.150000171122093</v>
      </c>
      <c r="U41" s="454">
        <v>315.00001711220926</v>
      </c>
      <c r="V41" s="450">
        <v>0.0396</v>
      </c>
      <c r="W41" s="450">
        <v>4.857</v>
      </c>
      <c r="X41" s="454">
        <v>122.65151515151514</v>
      </c>
      <c r="Y41" s="449">
        <v>0.049600000000000005</v>
      </c>
      <c r="Z41" s="450">
        <v>8.007000171122094</v>
      </c>
      <c r="AA41" s="454">
        <v>161.43145506294542</v>
      </c>
      <c r="AB41" s="457">
        <v>336.8186</v>
      </c>
      <c r="AC41" s="450">
        <v>74638.266</v>
      </c>
      <c r="AD41" s="454">
        <v>221.59781556006706</v>
      </c>
      <c r="AE41" s="450"/>
      <c r="AF41" s="450"/>
      <c r="AG41" s="454"/>
      <c r="AH41" s="449">
        <v>336.8186</v>
      </c>
      <c r="AI41" s="453">
        <v>74638.266</v>
      </c>
      <c r="AJ41" s="454">
        <v>221.59781556006706</v>
      </c>
      <c r="AK41" s="457">
        <v>0.8205</v>
      </c>
      <c r="AL41" s="450">
        <v>400.481</v>
      </c>
      <c r="AM41" s="454">
        <v>488.0938452163315</v>
      </c>
      <c r="AN41" s="457">
        <v>104.9802</v>
      </c>
      <c r="AO41" s="450">
        <v>10768.451</v>
      </c>
      <c r="AP41" s="455">
        <v>102.57601909693446</v>
      </c>
      <c r="AQ41" s="614"/>
    </row>
    <row r="42" spans="1:43" ht="27" customHeight="1">
      <c r="A42" s="607" t="s">
        <v>67</v>
      </c>
      <c r="B42" s="1"/>
      <c r="C42" s="616" t="s">
        <v>24</v>
      </c>
      <c r="D42" s="31">
        <v>0.5795</v>
      </c>
      <c r="E42" s="158">
        <v>0.2921</v>
      </c>
      <c r="F42" s="609">
        <f t="shared" si="8"/>
        <v>0.8716</v>
      </c>
      <c r="G42" s="225">
        <v>165.1696</v>
      </c>
      <c r="H42" s="40"/>
      <c r="I42" s="609">
        <f t="shared" si="9"/>
        <v>165.1696</v>
      </c>
      <c r="J42" s="225">
        <v>459.7368</v>
      </c>
      <c r="K42" s="225">
        <v>178.5041</v>
      </c>
      <c r="L42" s="610">
        <f t="shared" si="0"/>
        <v>804.2821</v>
      </c>
      <c r="M42" s="607"/>
      <c r="N42" s="677"/>
      <c r="O42" s="682"/>
      <c r="P42" s="100">
        <v>102.08232383164932</v>
      </c>
      <c r="Q42" s="93">
        <v>176.39087501998995</v>
      </c>
      <c r="R42" s="93">
        <v>172.79276999109828</v>
      </c>
      <c r="S42" s="101"/>
      <c r="T42" s="102"/>
      <c r="U42" s="93"/>
      <c r="V42" s="103">
        <v>179.7979797979798</v>
      </c>
      <c r="W42" s="104">
        <v>1225.2007411982704</v>
      </c>
      <c r="X42" s="93">
        <v>681.431872913645</v>
      </c>
      <c r="Y42" s="100">
        <v>143.54838709677418</v>
      </c>
      <c r="Z42" s="93">
        <v>743.1996843789327</v>
      </c>
      <c r="AA42" s="93">
        <v>517.7346115898183</v>
      </c>
      <c r="AB42" s="105">
        <v>120.35926757014013</v>
      </c>
      <c r="AC42" s="102">
        <v>193.19116014833463</v>
      </c>
      <c r="AD42" s="93">
        <v>160.51207692482112</v>
      </c>
      <c r="AE42" s="102"/>
      <c r="AF42" s="106"/>
      <c r="AG42" s="93"/>
      <c r="AH42" s="100">
        <v>120.35926757014013</v>
      </c>
      <c r="AI42" s="103">
        <v>193.19116014833463</v>
      </c>
      <c r="AJ42" s="93">
        <v>160.51207692482112</v>
      </c>
      <c r="AK42" s="107">
        <v>99.3053016453382</v>
      </c>
      <c r="AL42" s="93">
        <v>109.22315915112077</v>
      </c>
      <c r="AM42" s="93">
        <v>109.98723868862864</v>
      </c>
      <c r="AN42" s="107">
        <v>43.444668613700486</v>
      </c>
      <c r="AO42" s="104">
        <v>62.02129721349896</v>
      </c>
      <c r="AP42" s="108">
        <v>142.75928253700673</v>
      </c>
      <c r="AQ42" s="614"/>
    </row>
    <row r="43" spans="1:43" ht="27" customHeight="1">
      <c r="A43" s="600"/>
      <c r="B43" s="601"/>
      <c r="C43" s="602" t="s">
        <v>29</v>
      </c>
      <c r="D43" s="66">
        <v>622.943996506349</v>
      </c>
      <c r="E43" s="163">
        <v>183.644</v>
      </c>
      <c r="F43" s="612">
        <f t="shared" si="8"/>
        <v>806.587996506349</v>
      </c>
      <c r="G43" s="226">
        <v>30315.628</v>
      </c>
      <c r="H43" s="67"/>
      <c r="I43" s="612">
        <f t="shared" si="9"/>
        <v>30315.628</v>
      </c>
      <c r="J43" s="226">
        <v>61963.131</v>
      </c>
      <c r="K43" s="226">
        <v>29853.049</v>
      </c>
      <c r="L43" s="613">
        <f t="shared" si="0"/>
        <v>122938.39599650636</v>
      </c>
      <c r="M43" s="607"/>
      <c r="N43" s="674" t="s">
        <v>68</v>
      </c>
      <c r="O43" s="673"/>
      <c r="P43" s="459">
        <v>14.1467</v>
      </c>
      <c r="Q43" s="460">
        <v>2944.346</v>
      </c>
      <c r="R43" s="461">
        <v>208.12952844126193</v>
      </c>
      <c r="S43" s="462"/>
      <c r="T43" s="463"/>
      <c r="U43" s="464"/>
      <c r="V43" s="465"/>
      <c r="W43" s="465"/>
      <c r="X43" s="464"/>
      <c r="Y43" s="459"/>
      <c r="Z43" s="460"/>
      <c r="AA43" s="464"/>
      <c r="AB43" s="466">
        <v>12.6996</v>
      </c>
      <c r="AC43" s="465">
        <v>2827.588</v>
      </c>
      <c r="AD43" s="464">
        <v>222.65173706258466</v>
      </c>
      <c r="AE43" s="465"/>
      <c r="AF43" s="465"/>
      <c r="AG43" s="464"/>
      <c r="AH43" s="459">
        <v>12.6996</v>
      </c>
      <c r="AI43" s="463">
        <v>2827.588</v>
      </c>
      <c r="AJ43" s="464">
        <v>222.65173706258466</v>
      </c>
      <c r="AK43" s="466">
        <v>0.02</v>
      </c>
      <c r="AL43" s="465">
        <v>11.598</v>
      </c>
      <c r="AM43" s="464">
        <v>579.9</v>
      </c>
      <c r="AN43" s="466">
        <v>1.4271</v>
      </c>
      <c r="AO43" s="465">
        <v>105.16</v>
      </c>
      <c r="AP43" s="467">
        <v>73.68789853549156</v>
      </c>
      <c r="AQ43" s="614"/>
    </row>
    <row r="44" spans="1:43" ht="27" customHeight="1">
      <c r="A44" s="607" t="s">
        <v>69</v>
      </c>
      <c r="B44" s="1"/>
      <c r="C44" s="616" t="s">
        <v>24</v>
      </c>
      <c r="D44" s="31"/>
      <c r="E44" s="158"/>
      <c r="F44" s="609"/>
      <c r="G44" s="225"/>
      <c r="H44" s="40"/>
      <c r="I44" s="609"/>
      <c r="J44" s="225"/>
      <c r="K44" s="225"/>
      <c r="L44" s="610"/>
      <c r="M44" s="607"/>
      <c r="N44" s="674"/>
      <c r="O44" s="673"/>
      <c r="P44" s="92">
        <v>90.80609999999999</v>
      </c>
      <c r="Q44" s="80">
        <v>5124.22800018253</v>
      </c>
      <c r="R44" s="93">
        <v>56.43043804526933</v>
      </c>
      <c r="S44" s="112">
        <v>0.02</v>
      </c>
      <c r="T44" s="80">
        <v>3.360000182530232</v>
      </c>
      <c r="U44" s="95">
        <v>168.0000091265116</v>
      </c>
      <c r="V44" s="80">
        <v>0.5943</v>
      </c>
      <c r="W44" s="80">
        <v>97</v>
      </c>
      <c r="X44" s="95">
        <v>163.21723035503953</v>
      </c>
      <c r="Y44" s="92">
        <v>0.6143000000000001</v>
      </c>
      <c r="Z44" s="80">
        <v>100.36000018253023</v>
      </c>
      <c r="AA44" s="95">
        <v>163.37294511237215</v>
      </c>
      <c r="AB44" s="97">
        <v>67.9648</v>
      </c>
      <c r="AC44" s="80">
        <v>4016.457</v>
      </c>
      <c r="AD44" s="95">
        <v>59.096135058147745</v>
      </c>
      <c r="AE44" s="80"/>
      <c r="AF44" s="80"/>
      <c r="AG44" s="95"/>
      <c r="AH44" s="92">
        <v>67.9648</v>
      </c>
      <c r="AI44" s="82">
        <v>4016.457</v>
      </c>
      <c r="AJ44" s="95">
        <v>59.096135058147745</v>
      </c>
      <c r="AK44" s="97">
        <v>0.16</v>
      </c>
      <c r="AL44" s="80">
        <v>96.186</v>
      </c>
      <c r="AM44" s="95">
        <v>601.1625</v>
      </c>
      <c r="AN44" s="97">
        <v>22.067</v>
      </c>
      <c r="AO44" s="80">
        <v>911.225</v>
      </c>
      <c r="AP44" s="99">
        <v>41.29356052023383</v>
      </c>
      <c r="AQ44" s="614"/>
    </row>
    <row r="45" spans="1:43" ht="27" customHeight="1">
      <c r="A45" s="600"/>
      <c r="B45" s="601"/>
      <c r="C45" s="602" t="s">
        <v>29</v>
      </c>
      <c r="D45" s="66"/>
      <c r="E45" s="163"/>
      <c r="F45" s="612"/>
      <c r="G45" s="226"/>
      <c r="H45" s="67"/>
      <c r="I45" s="612"/>
      <c r="J45" s="226"/>
      <c r="K45" s="226"/>
      <c r="L45" s="613"/>
      <c r="M45" s="607"/>
      <c r="N45" s="677"/>
      <c r="O45" s="678"/>
      <c r="P45" s="100">
        <v>15.579019471158878</v>
      </c>
      <c r="Q45" s="93">
        <v>57.45930899044929</v>
      </c>
      <c r="R45" s="93">
        <v>368.824938545218</v>
      </c>
      <c r="S45" s="101"/>
      <c r="T45" s="102"/>
      <c r="U45" s="93"/>
      <c r="V45" s="103"/>
      <c r="W45" s="104"/>
      <c r="X45" s="93"/>
      <c r="Y45" s="100"/>
      <c r="Z45" s="93"/>
      <c r="AA45" s="93"/>
      <c r="AB45" s="105">
        <v>18.685554875464945</v>
      </c>
      <c r="AC45" s="102">
        <v>70.40005656726812</v>
      </c>
      <c r="AD45" s="93">
        <v>376.7619267207679</v>
      </c>
      <c r="AE45" s="102"/>
      <c r="AF45" s="106"/>
      <c r="AG45" s="93"/>
      <c r="AH45" s="100">
        <v>18.685554875464945</v>
      </c>
      <c r="AI45" s="103">
        <v>70.40005656726812</v>
      </c>
      <c r="AJ45" s="93">
        <v>376.7619267207679</v>
      </c>
      <c r="AK45" s="107">
        <v>12.5</v>
      </c>
      <c r="AL45" s="93">
        <v>12.057887842305533</v>
      </c>
      <c r="AM45" s="93">
        <v>96.46310273844426</v>
      </c>
      <c r="AN45" s="107">
        <v>6.467122853129107</v>
      </c>
      <c r="AO45" s="104">
        <v>11.540508655930202</v>
      </c>
      <c r="AP45" s="108">
        <v>178.4488855093629</v>
      </c>
      <c r="AQ45" s="614"/>
    </row>
    <row r="46" spans="1:43" ht="27" customHeight="1">
      <c r="A46" s="607" t="s">
        <v>70</v>
      </c>
      <c r="B46" s="1"/>
      <c r="C46" s="616" t="s">
        <v>24</v>
      </c>
      <c r="D46" s="31"/>
      <c r="E46" s="158"/>
      <c r="F46" s="609"/>
      <c r="G46" s="225">
        <v>0.0034</v>
      </c>
      <c r="H46" s="40"/>
      <c r="I46" s="609">
        <f t="shared" si="9"/>
        <v>0.0034</v>
      </c>
      <c r="J46" s="225">
        <v>0.0042</v>
      </c>
      <c r="K46" s="225"/>
      <c r="L46" s="610">
        <f t="shared" si="0"/>
        <v>0.007599999999999999</v>
      </c>
      <c r="M46" s="607"/>
      <c r="N46" s="674" t="s">
        <v>71</v>
      </c>
      <c r="O46" s="673"/>
      <c r="P46" s="83">
        <v>113.2555</v>
      </c>
      <c r="Q46" s="84">
        <v>73725.72130650215</v>
      </c>
      <c r="R46" s="85">
        <v>650.9681322894</v>
      </c>
      <c r="S46" s="109">
        <v>4.6896</v>
      </c>
      <c r="T46" s="81">
        <v>9539.064306502156</v>
      </c>
      <c r="U46" s="88">
        <v>2034.0891134642943</v>
      </c>
      <c r="V46" s="79">
        <v>5.3179</v>
      </c>
      <c r="W46" s="79">
        <v>8944.523</v>
      </c>
      <c r="X46" s="88">
        <v>1681.9652494405686</v>
      </c>
      <c r="Y46" s="83">
        <v>10.0075</v>
      </c>
      <c r="Z46" s="84">
        <v>18483.587306502155</v>
      </c>
      <c r="AA46" s="88">
        <v>1846.973500524822</v>
      </c>
      <c r="AB46" s="110">
        <v>98.3272</v>
      </c>
      <c r="AC46" s="79">
        <v>46800.37</v>
      </c>
      <c r="AD46" s="88">
        <v>475.9656534509271</v>
      </c>
      <c r="AE46" s="79"/>
      <c r="AF46" s="79"/>
      <c r="AG46" s="88"/>
      <c r="AH46" s="83">
        <v>98.3272</v>
      </c>
      <c r="AI46" s="81">
        <v>46800.37</v>
      </c>
      <c r="AJ46" s="88">
        <v>475.9656534509271</v>
      </c>
      <c r="AK46" s="110">
        <v>3.4554</v>
      </c>
      <c r="AL46" s="79">
        <v>6764.887</v>
      </c>
      <c r="AM46" s="88">
        <v>1957.7724720726976</v>
      </c>
      <c r="AN46" s="110">
        <v>1.4654</v>
      </c>
      <c r="AO46" s="79">
        <v>1676.877</v>
      </c>
      <c r="AP46" s="91">
        <v>1144.3134980210182</v>
      </c>
      <c r="AQ46" s="614"/>
    </row>
    <row r="47" spans="1:43" ht="27" customHeight="1">
      <c r="A47" s="600"/>
      <c r="B47" s="601"/>
      <c r="C47" s="602" t="s">
        <v>29</v>
      </c>
      <c r="D47" s="66"/>
      <c r="E47" s="163"/>
      <c r="F47" s="612"/>
      <c r="G47" s="226">
        <v>3.78</v>
      </c>
      <c r="H47" s="67"/>
      <c r="I47" s="612">
        <f t="shared" si="9"/>
        <v>3.78</v>
      </c>
      <c r="J47" s="226">
        <v>5.398</v>
      </c>
      <c r="K47" s="226"/>
      <c r="L47" s="613">
        <f t="shared" si="0"/>
        <v>9.177999999999999</v>
      </c>
      <c r="M47" s="607"/>
      <c r="N47" s="674"/>
      <c r="O47" s="681"/>
      <c r="P47" s="449">
        <v>81.4041</v>
      </c>
      <c r="Q47" s="450">
        <v>36993.67171297275</v>
      </c>
      <c r="R47" s="451">
        <v>454.4448217346884</v>
      </c>
      <c r="S47" s="452">
        <v>1.2862</v>
      </c>
      <c r="T47" s="450">
        <v>2999.987712972745</v>
      </c>
      <c r="U47" s="454">
        <v>2332.4426317623584</v>
      </c>
      <c r="V47" s="450">
        <v>2.5058</v>
      </c>
      <c r="W47" s="450">
        <v>5997.197</v>
      </c>
      <c r="X47" s="454">
        <v>2393.326283023386</v>
      </c>
      <c r="Y47" s="449">
        <v>3.792</v>
      </c>
      <c r="Z47" s="450">
        <v>8997.184712972745</v>
      </c>
      <c r="AA47" s="454">
        <v>2372.675293505471</v>
      </c>
      <c r="AB47" s="457">
        <v>72.8866</v>
      </c>
      <c r="AC47" s="450">
        <v>20332.288</v>
      </c>
      <c r="AD47" s="454">
        <v>278.95783312707687</v>
      </c>
      <c r="AE47" s="450"/>
      <c r="AF47" s="450"/>
      <c r="AG47" s="454"/>
      <c r="AH47" s="449">
        <v>72.8866</v>
      </c>
      <c r="AI47" s="453">
        <v>20332.288</v>
      </c>
      <c r="AJ47" s="454">
        <v>278.95783312707687</v>
      </c>
      <c r="AK47" s="457">
        <v>3.1023</v>
      </c>
      <c r="AL47" s="450">
        <v>6061.756</v>
      </c>
      <c r="AM47" s="454">
        <v>1953.9554524062792</v>
      </c>
      <c r="AN47" s="457">
        <v>1.6232</v>
      </c>
      <c r="AO47" s="450">
        <v>1602.443</v>
      </c>
      <c r="AP47" s="455">
        <v>987.2122966978808</v>
      </c>
      <c r="AQ47" s="614"/>
    </row>
    <row r="48" spans="1:43" ht="27" customHeight="1">
      <c r="A48" s="607" t="s">
        <v>72</v>
      </c>
      <c r="B48" s="1"/>
      <c r="C48" s="616" t="s">
        <v>24</v>
      </c>
      <c r="D48" s="31"/>
      <c r="E48" s="158"/>
      <c r="F48" s="609"/>
      <c r="G48" s="225">
        <v>0.0246</v>
      </c>
      <c r="H48" s="40"/>
      <c r="I48" s="609">
        <f t="shared" si="9"/>
        <v>0.0246</v>
      </c>
      <c r="J48" s="225">
        <v>0.006</v>
      </c>
      <c r="K48" s="225"/>
      <c r="L48" s="610">
        <f t="shared" si="0"/>
        <v>0.030600000000000002</v>
      </c>
      <c r="M48" s="607"/>
      <c r="N48" s="677"/>
      <c r="O48" s="682"/>
      <c r="P48" s="100">
        <v>139.12751323336295</v>
      </c>
      <c r="Q48" s="93">
        <v>199.2927922335657</v>
      </c>
      <c r="R48" s="93">
        <v>143.24470236112512</v>
      </c>
      <c r="S48" s="101">
        <v>364.60892551702693</v>
      </c>
      <c r="T48" s="102">
        <v>317.9701125192181</v>
      </c>
      <c r="U48" s="93">
        <v>87.20853776915266</v>
      </c>
      <c r="V48" s="103">
        <v>212.22364115252614</v>
      </c>
      <c r="W48" s="104">
        <v>149.14505893336502</v>
      </c>
      <c r="X48" s="93">
        <v>70.27730658252807</v>
      </c>
      <c r="Y48" s="100">
        <v>263.91086497890296</v>
      </c>
      <c r="Z48" s="93">
        <v>205.4374551169465</v>
      </c>
      <c r="AA48" s="93">
        <v>77.8435003550798</v>
      </c>
      <c r="AB48" s="105">
        <v>134.90435827710442</v>
      </c>
      <c r="AC48" s="102">
        <v>230.1775874903995</v>
      </c>
      <c r="AD48" s="93">
        <v>170.6227956087202</v>
      </c>
      <c r="AE48" s="102"/>
      <c r="AF48" s="106"/>
      <c r="AG48" s="93"/>
      <c r="AH48" s="100">
        <v>134.90435827710442</v>
      </c>
      <c r="AI48" s="103">
        <v>230.1775874903995</v>
      </c>
      <c r="AJ48" s="93">
        <v>170.6227956087202</v>
      </c>
      <c r="AK48" s="107">
        <v>111.38187796151242</v>
      </c>
      <c r="AL48" s="93">
        <v>111.59946061834228</v>
      </c>
      <c r="AM48" s="93">
        <v>100.1953483464384</v>
      </c>
      <c r="AN48" s="107">
        <v>90.27846229669788</v>
      </c>
      <c r="AO48" s="104">
        <v>104.64503261582472</v>
      </c>
      <c r="AP48" s="108">
        <v>115.91361876757655</v>
      </c>
      <c r="AQ48" s="614"/>
    </row>
    <row r="49" spans="1:43" ht="27" customHeight="1">
      <c r="A49" s="600"/>
      <c r="B49" s="601"/>
      <c r="C49" s="602" t="s">
        <v>29</v>
      </c>
      <c r="D49" s="66"/>
      <c r="E49" s="163"/>
      <c r="F49" s="612"/>
      <c r="G49" s="226">
        <v>22.595</v>
      </c>
      <c r="H49" s="67"/>
      <c r="I49" s="612">
        <f t="shared" si="9"/>
        <v>22.595</v>
      </c>
      <c r="J49" s="226">
        <v>3.24</v>
      </c>
      <c r="K49" s="226"/>
      <c r="L49" s="613">
        <f t="shared" si="0"/>
        <v>25.835</v>
      </c>
      <c r="M49" s="607"/>
      <c r="N49" s="674" t="s">
        <v>73</v>
      </c>
      <c r="O49" s="681"/>
      <c r="P49" s="459">
        <v>188.9612</v>
      </c>
      <c r="Q49" s="460">
        <v>97212.6621904116</v>
      </c>
      <c r="R49" s="461">
        <v>514.4583236686241</v>
      </c>
      <c r="S49" s="462">
        <v>1.702</v>
      </c>
      <c r="T49" s="463">
        <v>1709.6831904115988</v>
      </c>
      <c r="U49" s="464">
        <v>1004.5142129327843</v>
      </c>
      <c r="V49" s="465">
        <v>3.6767000000000003</v>
      </c>
      <c r="W49" s="465">
        <v>2720.2260000000006</v>
      </c>
      <c r="X49" s="464">
        <v>739.8553050289663</v>
      </c>
      <c r="Y49" s="459">
        <v>5.3787</v>
      </c>
      <c r="Z49" s="460">
        <v>4429.909190411599</v>
      </c>
      <c r="AA49" s="464">
        <v>823.602206929481</v>
      </c>
      <c r="AB49" s="466">
        <v>160.97879999999998</v>
      </c>
      <c r="AC49" s="465">
        <v>71893.84700000001</v>
      </c>
      <c r="AD49" s="464">
        <v>446.6044410816829</v>
      </c>
      <c r="AE49" s="465"/>
      <c r="AF49" s="465"/>
      <c r="AG49" s="461"/>
      <c r="AH49" s="459">
        <v>160.97879999999998</v>
      </c>
      <c r="AI49" s="463">
        <v>71893.84700000001</v>
      </c>
      <c r="AJ49" s="464">
        <v>446.6044410816829</v>
      </c>
      <c r="AK49" s="466">
        <v>0.8328999999999995</v>
      </c>
      <c r="AL49" s="465">
        <v>1266.2129999999997</v>
      </c>
      <c r="AM49" s="464">
        <v>1520.2461279865536</v>
      </c>
      <c r="AN49" s="466">
        <v>21.7708</v>
      </c>
      <c r="AO49" s="465">
        <v>19622.693</v>
      </c>
      <c r="AP49" s="467">
        <v>901.3308192624983</v>
      </c>
      <c r="AQ49" s="614"/>
    </row>
    <row r="50" spans="1:43" ht="27" customHeight="1">
      <c r="A50" s="607" t="s">
        <v>74</v>
      </c>
      <c r="B50" s="1"/>
      <c r="C50" s="616" t="s">
        <v>24</v>
      </c>
      <c r="D50" s="31">
        <v>144.1287</v>
      </c>
      <c r="E50" s="158">
        <v>43.5425</v>
      </c>
      <c r="F50" s="609">
        <f t="shared" si="8"/>
        <v>187.6712</v>
      </c>
      <c r="G50" s="225">
        <v>5414.3638</v>
      </c>
      <c r="H50" s="40"/>
      <c r="I50" s="609">
        <f t="shared" si="9"/>
        <v>5414.3638</v>
      </c>
      <c r="J50" s="225">
        <v>555.4854</v>
      </c>
      <c r="K50" s="225">
        <v>85.7052</v>
      </c>
      <c r="L50" s="610">
        <f t="shared" si="0"/>
        <v>6243.225600000001</v>
      </c>
      <c r="M50" s="607"/>
      <c r="N50" s="674" t="s">
        <v>75</v>
      </c>
      <c r="O50" s="681"/>
      <c r="P50" s="92">
        <v>150.8157</v>
      </c>
      <c r="Q50" s="80">
        <v>51531.497741110026</v>
      </c>
      <c r="R50" s="93">
        <v>341.6852339717286</v>
      </c>
      <c r="S50" s="115">
        <v>0.6840000000000002</v>
      </c>
      <c r="T50" s="114">
        <v>756.7497411100294</v>
      </c>
      <c r="U50" s="95">
        <v>1106.3592706286977</v>
      </c>
      <c r="V50" s="114">
        <v>3.1635</v>
      </c>
      <c r="W50" s="114">
        <v>2893.7170000000006</v>
      </c>
      <c r="X50" s="93">
        <v>914.7200885095624</v>
      </c>
      <c r="Y50" s="92">
        <v>3.8475</v>
      </c>
      <c r="Z50" s="80">
        <v>3650.46674111003</v>
      </c>
      <c r="AA50" s="95">
        <v>948.7892764418531</v>
      </c>
      <c r="AB50" s="113">
        <v>145.85660000000001</v>
      </c>
      <c r="AC50" s="114">
        <v>47103.928</v>
      </c>
      <c r="AD50" s="95">
        <v>322.9468395670816</v>
      </c>
      <c r="AE50" s="114"/>
      <c r="AF50" s="114"/>
      <c r="AG50" s="93"/>
      <c r="AH50" s="92">
        <v>145.85660000000001</v>
      </c>
      <c r="AI50" s="82">
        <v>47103.928</v>
      </c>
      <c r="AJ50" s="95">
        <v>322.9468395670816</v>
      </c>
      <c r="AK50" s="113">
        <v>0.10930000000000017</v>
      </c>
      <c r="AL50" s="114">
        <v>197.04500000000007</v>
      </c>
      <c r="AM50" s="95">
        <v>1802.7904849039319</v>
      </c>
      <c r="AN50" s="113">
        <v>1.0022999999999997</v>
      </c>
      <c r="AO50" s="114">
        <v>580.0580000000002</v>
      </c>
      <c r="AP50" s="99">
        <v>578.7269280654498</v>
      </c>
      <c r="AQ50" s="614"/>
    </row>
    <row r="51" spans="1:43" ht="27" customHeight="1">
      <c r="A51" s="600"/>
      <c r="B51" s="601"/>
      <c r="C51" s="602" t="s">
        <v>29</v>
      </c>
      <c r="D51" s="66">
        <v>11736.262734179627</v>
      </c>
      <c r="E51" s="163">
        <v>3290.74</v>
      </c>
      <c r="F51" s="612">
        <f t="shared" si="8"/>
        <v>15027.002734179627</v>
      </c>
      <c r="G51" s="226">
        <v>385516.396</v>
      </c>
      <c r="H51" s="67"/>
      <c r="I51" s="612">
        <f t="shared" si="9"/>
        <v>385516.396</v>
      </c>
      <c r="J51" s="226">
        <v>43027.357</v>
      </c>
      <c r="K51" s="226">
        <v>7752.715</v>
      </c>
      <c r="L51" s="613">
        <f t="shared" si="0"/>
        <v>451323.47073417966</v>
      </c>
      <c r="M51" s="607"/>
      <c r="N51" s="677"/>
      <c r="O51" s="682"/>
      <c r="P51" s="100">
        <v>125.29279113514045</v>
      </c>
      <c r="Q51" s="93">
        <v>188.64707305578418</v>
      </c>
      <c r="R51" s="93">
        <v>150.56498570002321</v>
      </c>
      <c r="S51" s="101">
        <v>248.83040935672506</v>
      </c>
      <c r="T51" s="102">
        <v>225.92451606310036</v>
      </c>
      <c r="U51" s="93">
        <v>90.7945763731849</v>
      </c>
      <c r="V51" s="103">
        <v>116.22253832780149</v>
      </c>
      <c r="W51" s="104">
        <v>94.00456229824825</v>
      </c>
      <c r="X51" s="93">
        <v>80.88324661530946</v>
      </c>
      <c r="Y51" s="100">
        <v>139.7972709551657</v>
      </c>
      <c r="Z51" s="93">
        <v>121.35185729878908</v>
      </c>
      <c r="AA51" s="93">
        <v>86.80559818489431</v>
      </c>
      <c r="AB51" s="105">
        <v>110.36785445430645</v>
      </c>
      <c r="AC51" s="102">
        <v>152.62813538607654</v>
      </c>
      <c r="AD51" s="93">
        <v>138.29038911802556</v>
      </c>
      <c r="AE51" s="102"/>
      <c r="AF51" s="106"/>
      <c r="AG51" s="93"/>
      <c r="AH51" s="100">
        <v>110.36785445430645</v>
      </c>
      <c r="AI51" s="103">
        <v>152.62813538607654</v>
      </c>
      <c r="AJ51" s="93">
        <v>138.29038911802556</v>
      </c>
      <c r="AK51" s="107">
        <v>762.0311070448291</v>
      </c>
      <c r="AL51" s="93">
        <v>642.6009287218652</v>
      </c>
      <c r="AM51" s="93">
        <v>84.32738805294755</v>
      </c>
      <c r="AN51" s="107">
        <v>2172.084206325452</v>
      </c>
      <c r="AO51" s="104">
        <v>3382.8846425702245</v>
      </c>
      <c r="AP51" s="108">
        <v>155.74371530895212</v>
      </c>
      <c r="AQ51" s="614"/>
    </row>
    <row r="52" spans="1:43" ht="27" customHeight="1">
      <c r="A52" s="607" t="s">
        <v>76</v>
      </c>
      <c r="B52" s="1"/>
      <c r="C52" s="616" t="s">
        <v>24</v>
      </c>
      <c r="D52" s="31">
        <v>4.36</v>
      </c>
      <c r="E52" s="158">
        <v>9.092</v>
      </c>
      <c r="F52" s="609">
        <f t="shared" si="8"/>
        <v>13.452000000000002</v>
      </c>
      <c r="G52" s="225">
        <v>8.704</v>
      </c>
      <c r="H52" s="40"/>
      <c r="I52" s="609">
        <f t="shared" si="9"/>
        <v>8.704</v>
      </c>
      <c r="J52" s="225">
        <v>10179.3771</v>
      </c>
      <c r="K52" s="225">
        <v>8266.7559</v>
      </c>
      <c r="L52" s="610">
        <f t="shared" si="0"/>
        <v>18468.288999999997</v>
      </c>
      <c r="M52" s="607"/>
      <c r="N52" s="674" t="s">
        <v>77</v>
      </c>
      <c r="O52" s="673"/>
      <c r="P52" s="83">
        <v>97.95</v>
      </c>
      <c r="Q52" s="84">
        <v>4707.477</v>
      </c>
      <c r="R52" s="85">
        <v>48.059999999999995</v>
      </c>
      <c r="S52" s="109"/>
      <c r="T52" s="81"/>
      <c r="U52" s="88"/>
      <c r="V52" s="79"/>
      <c r="W52" s="79"/>
      <c r="X52" s="88"/>
      <c r="Y52" s="83"/>
      <c r="Z52" s="84"/>
      <c r="AA52" s="88"/>
      <c r="AB52" s="110"/>
      <c r="AC52" s="79"/>
      <c r="AD52" s="88"/>
      <c r="AE52" s="79"/>
      <c r="AF52" s="79"/>
      <c r="AG52" s="88"/>
      <c r="AH52" s="83"/>
      <c r="AI52" s="81"/>
      <c r="AJ52" s="88"/>
      <c r="AK52" s="110"/>
      <c r="AL52" s="79"/>
      <c r="AM52" s="88"/>
      <c r="AN52" s="110">
        <v>97.95</v>
      </c>
      <c r="AO52" s="79">
        <v>4707.477</v>
      </c>
      <c r="AP52" s="91">
        <v>48.059999999999995</v>
      </c>
      <c r="AQ52" s="614"/>
    </row>
    <row r="53" spans="1:43" ht="27" customHeight="1">
      <c r="A53" s="600"/>
      <c r="B53" s="601"/>
      <c r="C53" s="602" t="s">
        <v>29</v>
      </c>
      <c r="D53" s="66">
        <v>2195.899187684759</v>
      </c>
      <c r="E53" s="163">
        <v>3983.344</v>
      </c>
      <c r="F53" s="612">
        <f t="shared" si="8"/>
        <v>6179.243187684759</v>
      </c>
      <c r="G53" s="226">
        <v>3415.74</v>
      </c>
      <c r="H53" s="67"/>
      <c r="I53" s="612">
        <f t="shared" si="9"/>
        <v>3415.74</v>
      </c>
      <c r="J53" s="226">
        <v>1050184.023</v>
      </c>
      <c r="K53" s="226">
        <v>940683.867</v>
      </c>
      <c r="L53" s="613">
        <f t="shared" si="0"/>
        <v>2000462.873187685</v>
      </c>
      <c r="M53" s="607"/>
      <c r="N53" s="674"/>
      <c r="O53" s="673"/>
      <c r="P53" s="449"/>
      <c r="Q53" s="450"/>
      <c r="R53" s="451"/>
      <c r="S53" s="452"/>
      <c r="T53" s="450"/>
      <c r="U53" s="454"/>
      <c r="V53" s="450"/>
      <c r="W53" s="450"/>
      <c r="X53" s="451"/>
      <c r="Y53" s="449"/>
      <c r="Z53" s="450"/>
      <c r="AA53" s="454"/>
      <c r="AB53" s="457"/>
      <c r="AC53" s="450"/>
      <c r="AD53" s="454"/>
      <c r="AE53" s="450"/>
      <c r="AF53" s="450"/>
      <c r="AG53" s="454"/>
      <c r="AH53" s="449"/>
      <c r="AI53" s="453"/>
      <c r="AJ53" s="454"/>
      <c r="AK53" s="457"/>
      <c r="AL53" s="450"/>
      <c r="AM53" s="454"/>
      <c r="AN53" s="457"/>
      <c r="AO53" s="450"/>
      <c r="AP53" s="455"/>
      <c r="AQ53" s="614"/>
    </row>
    <row r="54" spans="1:43" ht="27" customHeight="1">
      <c r="A54" s="607" t="s">
        <v>78</v>
      </c>
      <c r="B54" s="1"/>
      <c r="C54" s="616" t="s">
        <v>24</v>
      </c>
      <c r="D54" s="31">
        <v>0.063</v>
      </c>
      <c r="E54" s="158">
        <v>6.6076</v>
      </c>
      <c r="F54" s="609">
        <f t="shared" si="8"/>
        <v>6.670599999999999</v>
      </c>
      <c r="G54" s="225">
        <v>1278.1199</v>
      </c>
      <c r="H54" s="40"/>
      <c r="I54" s="609">
        <f t="shared" si="9"/>
        <v>1278.1199</v>
      </c>
      <c r="J54" s="225">
        <v>420.2317</v>
      </c>
      <c r="K54" s="225">
        <v>187.391</v>
      </c>
      <c r="L54" s="610">
        <f t="shared" si="0"/>
        <v>1892.4132</v>
      </c>
      <c r="M54" s="607"/>
      <c r="N54" s="677"/>
      <c r="O54" s="678"/>
      <c r="P54" s="100"/>
      <c r="Q54" s="93"/>
      <c r="R54" s="93"/>
      <c r="S54" s="101"/>
      <c r="T54" s="102"/>
      <c r="U54" s="93"/>
      <c r="V54" s="103"/>
      <c r="W54" s="104"/>
      <c r="X54" s="93"/>
      <c r="Y54" s="100"/>
      <c r="Z54" s="93"/>
      <c r="AA54" s="93"/>
      <c r="AB54" s="105"/>
      <c r="AC54" s="102"/>
      <c r="AD54" s="93"/>
      <c r="AE54" s="102"/>
      <c r="AF54" s="106"/>
      <c r="AG54" s="93"/>
      <c r="AH54" s="100"/>
      <c r="AI54" s="103"/>
      <c r="AJ54" s="93"/>
      <c r="AK54" s="107"/>
      <c r="AL54" s="93"/>
      <c r="AM54" s="93"/>
      <c r="AN54" s="107"/>
      <c r="AO54" s="104"/>
      <c r="AP54" s="108"/>
      <c r="AQ54" s="614"/>
    </row>
    <row r="55" spans="1:43" ht="27" customHeight="1">
      <c r="A55" s="600"/>
      <c r="B55" s="601"/>
      <c r="C55" s="602" t="s">
        <v>29</v>
      </c>
      <c r="D55" s="66">
        <v>7.415279958412954</v>
      </c>
      <c r="E55" s="163">
        <v>2770.862</v>
      </c>
      <c r="F55" s="612">
        <f t="shared" si="8"/>
        <v>2778.277279958413</v>
      </c>
      <c r="G55" s="226">
        <v>589443.945</v>
      </c>
      <c r="H55" s="67"/>
      <c r="I55" s="612">
        <f t="shared" si="9"/>
        <v>589443.945</v>
      </c>
      <c r="J55" s="226">
        <v>177943.605</v>
      </c>
      <c r="K55" s="226">
        <v>88505.474</v>
      </c>
      <c r="L55" s="613">
        <f t="shared" si="0"/>
        <v>858671.3012799585</v>
      </c>
      <c r="M55" s="607"/>
      <c r="N55" s="679" t="s">
        <v>79</v>
      </c>
      <c r="O55" s="673"/>
      <c r="P55" s="459">
        <v>1892.4132</v>
      </c>
      <c r="Q55" s="460">
        <v>858671.3012799583</v>
      </c>
      <c r="R55" s="461">
        <v>453.74408785563236</v>
      </c>
      <c r="S55" s="462">
        <v>0.063</v>
      </c>
      <c r="T55" s="463">
        <v>7.415279958412954</v>
      </c>
      <c r="U55" s="464">
        <v>117.7028564827453</v>
      </c>
      <c r="V55" s="465">
        <v>6.6076</v>
      </c>
      <c r="W55" s="465">
        <v>2770.862</v>
      </c>
      <c r="X55" s="464">
        <v>419.3446939887403</v>
      </c>
      <c r="Y55" s="459">
        <v>6.670599999999999</v>
      </c>
      <c r="Z55" s="460">
        <v>2778.277279958413</v>
      </c>
      <c r="AA55" s="464">
        <v>416.49585943669433</v>
      </c>
      <c r="AB55" s="466">
        <v>1278.1199</v>
      </c>
      <c r="AC55" s="465">
        <v>589443.945</v>
      </c>
      <c r="AD55" s="464">
        <v>461.18047688640166</v>
      </c>
      <c r="AE55" s="465"/>
      <c r="AF55" s="465"/>
      <c r="AG55" s="464"/>
      <c r="AH55" s="459">
        <v>1278.1199</v>
      </c>
      <c r="AI55" s="463">
        <v>589443.945</v>
      </c>
      <c r="AJ55" s="464">
        <v>461.18047688640166</v>
      </c>
      <c r="AK55" s="466">
        <v>420.2317</v>
      </c>
      <c r="AL55" s="465">
        <v>177943.605</v>
      </c>
      <c r="AM55" s="464">
        <v>423.44165135566885</v>
      </c>
      <c r="AN55" s="466">
        <v>187.391</v>
      </c>
      <c r="AO55" s="465">
        <v>88505.474</v>
      </c>
      <c r="AP55" s="467">
        <v>472.3037605861541</v>
      </c>
      <c r="AQ55" s="614"/>
    </row>
    <row r="56" spans="1:43" ht="27" customHeight="1">
      <c r="A56" s="607" t="s">
        <v>128</v>
      </c>
      <c r="B56" s="615" t="s">
        <v>80</v>
      </c>
      <c r="C56" s="616" t="s">
        <v>24</v>
      </c>
      <c r="D56" s="31">
        <v>0.7251</v>
      </c>
      <c r="E56" s="158"/>
      <c r="F56" s="609">
        <f t="shared" si="8"/>
        <v>0.7251</v>
      </c>
      <c r="G56" s="225">
        <v>19.847</v>
      </c>
      <c r="H56" s="40"/>
      <c r="I56" s="609">
        <f t="shared" si="9"/>
        <v>19.847</v>
      </c>
      <c r="J56" s="225">
        <v>0.013</v>
      </c>
      <c r="K56" s="225">
        <v>0.9859</v>
      </c>
      <c r="L56" s="610">
        <f t="shared" si="0"/>
        <v>21.571</v>
      </c>
      <c r="M56" s="607"/>
      <c r="N56" s="679"/>
      <c r="O56" s="673"/>
      <c r="P56" s="92">
        <v>1616.8708000000001</v>
      </c>
      <c r="Q56" s="80">
        <v>555346.979000568</v>
      </c>
      <c r="R56" s="93">
        <v>343.4702259454299</v>
      </c>
      <c r="S56" s="112">
        <v>0.0483</v>
      </c>
      <c r="T56" s="80">
        <v>10.458000568125348</v>
      </c>
      <c r="U56" s="95">
        <v>216.52175089286433</v>
      </c>
      <c r="V56" s="80">
        <v>9.7767</v>
      </c>
      <c r="W56" s="80">
        <v>3760.417</v>
      </c>
      <c r="X56" s="95">
        <v>384.6304990436446</v>
      </c>
      <c r="Y56" s="92">
        <v>9.825</v>
      </c>
      <c r="Z56" s="80">
        <v>3770.8750005681254</v>
      </c>
      <c r="AA56" s="95">
        <v>383.80407130464386</v>
      </c>
      <c r="AB56" s="97">
        <v>947.5312</v>
      </c>
      <c r="AC56" s="80">
        <v>332200.85</v>
      </c>
      <c r="AD56" s="95">
        <v>350.59621255743343</v>
      </c>
      <c r="AE56" s="80"/>
      <c r="AF56" s="80"/>
      <c r="AG56" s="95"/>
      <c r="AH56" s="92">
        <v>947.5312</v>
      </c>
      <c r="AI56" s="82">
        <v>332200.85</v>
      </c>
      <c r="AJ56" s="95">
        <v>350.59621255743343</v>
      </c>
      <c r="AK56" s="97">
        <v>547.7378</v>
      </c>
      <c r="AL56" s="80">
        <v>178646.224</v>
      </c>
      <c r="AM56" s="95">
        <v>326.1528125318355</v>
      </c>
      <c r="AN56" s="97">
        <v>111.7768</v>
      </c>
      <c r="AO56" s="80">
        <v>40729.03</v>
      </c>
      <c r="AP56" s="99">
        <v>364.37820728451703</v>
      </c>
      <c r="AQ56" s="614"/>
    </row>
    <row r="57" spans="1:43" ht="27" customHeight="1">
      <c r="A57" s="611" t="s">
        <v>58</v>
      </c>
      <c r="B57" s="602"/>
      <c r="C57" s="602" t="s">
        <v>29</v>
      </c>
      <c r="D57" s="66">
        <v>640.903316405628</v>
      </c>
      <c r="E57" s="163"/>
      <c r="F57" s="612">
        <f t="shared" si="8"/>
        <v>640.903316405628</v>
      </c>
      <c r="G57" s="226">
        <v>10366.463</v>
      </c>
      <c r="H57" s="67"/>
      <c r="I57" s="612">
        <f t="shared" si="9"/>
        <v>10366.463</v>
      </c>
      <c r="J57" s="226">
        <v>47.364</v>
      </c>
      <c r="K57" s="226">
        <v>544.765</v>
      </c>
      <c r="L57" s="613">
        <f t="shared" si="0"/>
        <v>11599.495316405628</v>
      </c>
      <c r="M57" s="607"/>
      <c r="N57" s="677"/>
      <c r="O57" s="678"/>
      <c r="P57" s="100">
        <v>117.04170797072962</v>
      </c>
      <c r="Q57" s="93">
        <v>154.6188840038833</v>
      </c>
      <c r="R57" s="93">
        <v>132.10579944933062</v>
      </c>
      <c r="S57" s="101">
        <v>130.43478260869566</v>
      </c>
      <c r="T57" s="102">
        <v>70.90533137867465</v>
      </c>
      <c r="U57" s="93">
        <v>54.36075405698389</v>
      </c>
      <c r="V57" s="103">
        <v>67.58517700246504</v>
      </c>
      <c r="W57" s="104">
        <v>73.68496632155424</v>
      </c>
      <c r="X57" s="93">
        <v>109.02533601246131</v>
      </c>
      <c r="Y57" s="100">
        <v>67.8941475826972</v>
      </c>
      <c r="Z57" s="93">
        <v>73.67725738826755</v>
      </c>
      <c r="AA57" s="93">
        <v>108.51783255475198</v>
      </c>
      <c r="AB57" s="105">
        <v>134.88947910105756</v>
      </c>
      <c r="AC57" s="102">
        <v>177.43601348401126</v>
      </c>
      <c r="AD57" s="93">
        <v>131.5417738036325</v>
      </c>
      <c r="AE57" s="102"/>
      <c r="AF57" s="106"/>
      <c r="AG57" s="93"/>
      <c r="AH57" s="100">
        <v>134.88947910105756</v>
      </c>
      <c r="AI57" s="103">
        <v>177.43601348401126</v>
      </c>
      <c r="AJ57" s="93">
        <v>131.5417738036325</v>
      </c>
      <c r="AK57" s="107">
        <v>76.7213254224923</v>
      </c>
      <c r="AL57" s="93">
        <v>99.60669809623293</v>
      </c>
      <c r="AM57" s="93">
        <v>129.8292196435795</v>
      </c>
      <c r="AN57" s="107">
        <v>167.64749035578046</v>
      </c>
      <c r="AO57" s="104">
        <v>217.30317171805956</v>
      </c>
      <c r="AP57" s="108">
        <v>129.61910211533745</v>
      </c>
      <c r="AQ57" s="614"/>
    </row>
    <row r="58" spans="1:43" ht="27" customHeight="1">
      <c r="A58" s="611" t="s">
        <v>28</v>
      </c>
      <c r="B58" s="615" t="s">
        <v>31</v>
      </c>
      <c r="C58" s="616" t="s">
        <v>24</v>
      </c>
      <c r="D58" s="31">
        <v>7.6356</v>
      </c>
      <c r="E58" s="158">
        <v>0.4615</v>
      </c>
      <c r="F58" s="609">
        <f t="shared" si="8"/>
        <v>8.097100000000001</v>
      </c>
      <c r="G58" s="225">
        <v>0.1426</v>
      </c>
      <c r="H58" s="40"/>
      <c r="I58" s="609">
        <f t="shared" si="9"/>
        <v>0.1426</v>
      </c>
      <c r="J58" s="225">
        <v>0.1848</v>
      </c>
      <c r="K58" s="225">
        <v>59.7243</v>
      </c>
      <c r="L58" s="610">
        <f t="shared" si="0"/>
        <v>68.1488</v>
      </c>
      <c r="M58" s="607"/>
      <c r="N58" s="672" t="s">
        <v>81</v>
      </c>
      <c r="O58" s="673"/>
      <c r="P58" s="83">
        <v>1652.8247999999999</v>
      </c>
      <c r="Q58" s="84">
        <v>360449.8523925073</v>
      </c>
      <c r="R58" s="85">
        <v>218.0811011502897</v>
      </c>
      <c r="S58" s="109">
        <v>3.5027</v>
      </c>
      <c r="T58" s="81">
        <v>1335.9923925073663</v>
      </c>
      <c r="U58" s="88">
        <v>381.41787549814893</v>
      </c>
      <c r="V58" s="79">
        <v>307.1071</v>
      </c>
      <c r="W58" s="79">
        <v>63911.937</v>
      </c>
      <c r="X58" s="88">
        <v>208.1096041087946</v>
      </c>
      <c r="Y58" s="83">
        <v>310.6098</v>
      </c>
      <c r="Z58" s="84">
        <v>65247.929392507365</v>
      </c>
      <c r="AA58" s="88">
        <v>210.06397542030987</v>
      </c>
      <c r="AB58" s="110">
        <v>1187.4078</v>
      </c>
      <c r="AC58" s="79">
        <v>259041.631</v>
      </c>
      <c r="AD58" s="88">
        <v>218.15725903097487</v>
      </c>
      <c r="AE58" s="79"/>
      <c r="AF58" s="79"/>
      <c r="AG58" s="88"/>
      <c r="AH58" s="83">
        <v>1187.4078</v>
      </c>
      <c r="AI58" s="81">
        <v>259041.631</v>
      </c>
      <c r="AJ58" s="88">
        <v>218.15725903097487</v>
      </c>
      <c r="AK58" s="110">
        <v>20.0207</v>
      </c>
      <c r="AL58" s="79">
        <v>7615.181</v>
      </c>
      <c r="AM58" s="88">
        <v>380.36537184014543</v>
      </c>
      <c r="AN58" s="110">
        <v>134.7865</v>
      </c>
      <c r="AO58" s="79">
        <v>28545.111</v>
      </c>
      <c r="AP58" s="91">
        <v>211.7801931202309</v>
      </c>
      <c r="AQ58" s="614"/>
    </row>
    <row r="59" spans="1:43" ht="27" customHeight="1">
      <c r="A59" s="611" t="s">
        <v>35</v>
      </c>
      <c r="B59" s="602" t="s">
        <v>82</v>
      </c>
      <c r="C59" s="602" t="s">
        <v>29</v>
      </c>
      <c r="D59" s="66">
        <v>940.8776347232847</v>
      </c>
      <c r="E59" s="163">
        <v>152.473</v>
      </c>
      <c r="F59" s="612">
        <f t="shared" si="8"/>
        <v>1093.3506347232847</v>
      </c>
      <c r="G59" s="226">
        <v>26.737</v>
      </c>
      <c r="H59" s="67"/>
      <c r="I59" s="612">
        <f t="shared" si="9"/>
        <v>26.737</v>
      </c>
      <c r="J59" s="226">
        <v>65.609</v>
      </c>
      <c r="K59" s="226">
        <v>2805.083</v>
      </c>
      <c r="L59" s="613">
        <f t="shared" si="0"/>
        <v>3990.7796347232847</v>
      </c>
      <c r="M59" s="607"/>
      <c r="N59" s="672"/>
      <c r="O59" s="673"/>
      <c r="P59" s="449">
        <v>1218.6113</v>
      </c>
      <c r="Q59" s="450">
        <v>248764.38750240314</v>
      </c>
      <c r="R59" s="451">
        <v>204.1376011386101</v>
      </c>
      <c r="S59" s="452">
        <v>0.0478</v>
      </c>
      <c r="T59" s="450">
        <v>44.23650240312459</v>
      </c>
      <c r="U59" s="454">
        <v>925.449841069552</v>
      </c>
      <c r="V59" s="450">
        <v>250.7425</v>
      </c>
      <c r="W59" s="450">
        <v>51593.942</v>
      </c>
      <c r="X59" s="454">
        <v>205.76464699841472</v>
      </c>
      <c r="Y59" s="449">
        <v>250.7903</v>
      </c>
      <c r="Z59" s="450">
        <v>51638.17850240313</v>
      </c>
      <c r="AA59" s="454">
        <v>205.90181718512687</v>
      </c>
      <c r="AB59" s="457">
        <v>845.525</v>
      </c>
      <c r="AC59" s="450">
        <v>164515.37</v>
      </c>
      <c r="AD59" s="454">
        <v>194.57185772153395</v>
      </c>
      <c r="AE59" s="450"/>
      <c r="AF59" s="450"/>
      <c r="AG59" s="454"/>
      <c r="AH59" s="449">
        <v>845.525</v>
      </c>
      <c r="AI59" s="453">
        <v>164515.37</v>
      </c>
      <c r="AJ59" s="454">
        <v>194.57185772153395</v>
      </c>
      <c r="AK59" s="457">
        <v>40.2038</v>
      </c>
      <c r="AL59" s="450">
        <v>15627.445</v>
      </c>
      <c r="AM59" s="454">
        <v>388.70566961332014</v>
      </c>
      <c r="AN59" s="457">
        <v>82.0922</v>
      </c>
      <c r="AO59" s="450">
        <v>16983.394</v>
      </c>
      <c r="AP59" s="455">
        <v>206.8819449350852</v>
      </c>
      <c r="AQ59" s="614"/>
    </row>
    <row r="60" spans="1:43" ht="27" customHeight="1">
      <c r="A60" s="611"/>
      <c r="B60" s="615" t="s">
        <v>36</v>
      </c>
      <c r="C60" s="616" t="s">
        <v>24</v>
      </c>
      <c r="D60" s="30">
        <f aca="true" t="shared" si="10" ref="D60:K61">D56+D58</f>
        <v>8.3607</v>
      </c>
      <c r="E60" s="188">
        <f t="shared" si="10"/>
        <v>0.4615</v>
      </c>
      <c r="F60" s="609">
        <f t="shared" si="10"/>
        <v>8.8222</v>
      </c>
      <c r="G60" s="233">
        <f t="shared" si="10"/>
        <v>19.989600000000003</v>
      </c>
      <c r="H60" s="45"/>
      <c r="I60" s="609">
        <f>I56+I58</f>
        <v>19.989600000000003</v>
      </c>
      <c r="J60" s="233">
        <f t="shared" si="10"/>
        <v>0.1978</v>
      </c>
      <c r="K60" s="233">
        <f t="shared" si="10"/>
        <v>60.7102</v>
      </c>
      <c r="L60" s="610">
        <f t="shared" si="0"/>
        <v>89.7198</v>
      </c>
      <c r="M60" s="607"/>
      <c r="N60" s="683"/>
      <c r="O60" s="678"/>
      <c r="P60" s="100">
        <v>135.63182944389237</v>
      </c>
      <c r="Q60" s="93">
        <v>144.89608259905177</v>
      </c>
      <c r="R60" s="93">
        <v>106.83044178725893</v>
      </c>
      <c r="S60" s="101">
        <v>7327.824267782426</v>
      </c>
      <c r="T60" s="102">
        <v>3020.113073887596</v>
      </c>
      <c r="U60" s="93">
        <v>41.21432178942733</v>
      </c>
      <c r="V60" s="103">
        <v>122.47907714089155</v>
      </c>
      <c r="W60" s="104">
        <v>123.87488631901785</v>
      </c>
      <c r="X60" s="93">
        <v>101.13963071139132</v>
      </c>
      <c r="Y60" s="100">
        <v>123.8523978000744</v>
      </c>
      <c r="Z60" s="93">
        <v>126.35598559982296</v>
      </c>
      <c r="AA60" s="93">
        <v>102.02142860713113</v>
      </c>
      <c r="AB60" s="105">
        <v>140.43438100588392</v>
      </c>
      <c r="AC60" s="102">
        <v>157.45740413190572</v>
      </c>
      <c r="AD60" s="93">
        <v>112.12169199884792</v>
      </c>
      <c r="AE60" s="102"/>
      <c r="AF60" s="106"/>
      <c r="AG60" s="93"/>
      <c r="AH60" s="100">
        <v>140.43438100588392</v>
      </c>
      <c r="AI60" s="103">
        <v>157.45740413190572</v>
      </c>
      <c r="AJ60" s="93">
        <v>112.12169199884792</v>
      </c>
      <c r="AK60" s="107">
        <v>49.798029042030855</v>
      </c>
      <c r="AL60" s="93">
        <v>48.72953320264445</v>
      </c>
      <c r="AM60" s="93">
        <v>97.85434110557956</v>
      </c>
      <c r="AN60" s="107">
        <v>164.18916778938802</v>
      </c>
      <c r="AO60" s="104">
        <v>168.07659882353317</v>
      </c>
      <c r="AP60" s="108">
        <v>102.36765377794697</v>
      </c>
      <c r="AQ60" s="614"/>
    </row>
    <row r="61" spans="1:43" ht="27" customHeight="1">
      <c r="A61" s="600"/>
      <c r="B61" s="602"/>
      <c r="C61" s="602" t="s">
        <v>29</v>
      </c>
      <c r="D61" s="617">
        <f t="shared" si="10"/>
        <v>1581.7809511289126</v>
      </c>
      <c r="E61" s="368">
        <f t="shared" si="10"/>
        <v>152.473</v>
      </c>
      <c r="F61" s="612">
        <f t="shared" si="10"/>
        <v>1734.2539511289126</v>
      </c>
      <c r="G61" s="528">
        <f t="shared" si="10"/>
        <v>10393.199999999999</v>
      </c>
      <c r="H61" s="44"/>
      <c r="I61" s="612">
        <f>I57+I59</f>
        <v>10393.199999999999</v>
      </c>
      <c r="J61" s="528">
        <f t="shared" si="10"/>
        <v>112.97299999999998</v>
      </c>
      <c r="K61" s="528">
        <f t="shared" si="10"/>
        <v>3349.848</v>
      </c>
      <c r="L61" s="613">
        <f t="shared" si="0"/>
        <v>15590.274951128911</v>
      </c>
      <c r="M61" s="607"/>
      <c r="N61" s="672" t="s">
        <v>83</v>
      </c>
      <c r="O61" s="673"/>
      <c r="P61" s="459"/>
      <c r="Q61" s="460"/>
      <c r="R61" s="461"/>
      <c r="S61" s="462"/>
      <c r="T61" s="463"/>
      <c r="U61" s="464"/>
      <c r="V61" s="465"/>
      <c r="W61" s="465"/>
      <c r="X61" s="464"/>
      <c r="Y61" s="459"/>
      <c r="Z61" s="460"/>
      <c r="AA61" s="464"/>
      <c r="AB61" s="466"/>
      <c r="AC61" s="465"/>
      <c r="AD61" s="464"/>
      <c r="AE61" s="465"/>
      <c r="AF61" s="465"/>
      <c r="AG61" s="464"/>
      <c r="AH61" s="459"/>
      <c r="AI61" s="463"/>
      <c r="AJ61" s="464"/>
      <c r="AK61" s="466"/>
      <c r="AL61" s="465"/>
      <c r="AM61" s="464"/>
      <c r="AN61" s="466"/>
      <c r="AO61" s="465"/>
      <c r="AP61" s="467"/>
      <c r="AQ61" s="614"/>
    </row>
    <row r="62" spans="1:43" ht="27" customHeight="1">
      <c r="A62" s="607" t="s">
        <v>128</v>
      </c>
      <c r="B62" s="615" t="s">
        <v>84</v>
      </c>
      <c r="C62" s="616" t="s">
        <v>24</v>
      </c>
      <c r="D62" s="31">
        <v>0.2837</v>
      </c>
      <c r="E62" s="158"/>
      <c r="F62" s="609">
        <f aca="true" t="shared" si="11" ref="F62:F69">D62+E62</f>
        <v>0.2837</v>
      </c>
      <c r="G62" s="225">
        <v>2.8054</v>
      </c>
      <c r="H62" s="40"/>
      <c r="I62" s="609">
        <f>G62+H62</f>
        <v>2.8054</v>
      </c>
      <c r="J62" s="225">
        <v>0.3688</v>
      </c>
      <c r="K62" s="225"/>
      <c r="L62" s="610">
        <f t="shared" si="0"/>
        <v>3.4579000000000004</v>
      </c>
      <c r="M62" s="607"/>
      <c r="N62" s="672"/>
      <c r="O62" s="673"/>
      <c r="P62" s="92">
        <v>17.22</v>
      </c>
      <c r="Q62" s="80">
        <v>641.876</v>
      </c>
      <c r="R62" s="93">
        <v>37.275029036004646</v>
      </c>
      <c r="S62" s="112"/>
      <c r="T62" s="80"/>
      <c r="U62" s="95"/>
      <c r="V62" s="80"/>
      <c r="W62" s="80"/>
      <c r="X62" s="95"/>
      <c r="Y62" s="92"/>
      <c r="Z62" s="80"/>
      <c r="AA62" s="95"/>
      <c r="AB62" s="97"/>
      <c r="AC62" s="80"/>
      <c r="AD62" s="95"/>
      <c r="AE62" s="80"/>
      <c r="AF62" s="80"/>
      <c r="AG62" s="95"/>
      <c r="AH62" s="92"/>
      <c r="AI62" s="82"/>
      <c r="AJ62" s="95"/>
      <c r="AK62" s="97"/>
      <c r="AL62" s="80"/>
      <c r="AM62" s="95"/>
      <c r="AN62" s="97">
        <v>17.22</v>
      </c>
      <c r="AO62" s="80">
        <v>641.876</v>
      </c>
      <c r="AP62" s="99">
        <v>37.275029036004646</v>
      </c>
      <c r="AQ62" s="614"/>
    </row>
    <row r="63" spans="1:43" ht="27" customHeight="1" thickBot="1">
      <c r="A63" s="611" t="s">
        <v>85</v>
      </c>
      <c r="B63" s="602"/>
      <c r="C63" s="602" t="s">
        <v>29</v>
      </c>
      <c r="D63" s="66">
        <v>24.5851198621195</v>
      </c>
      <c r="E63" s="163"/>
      <c r="F63" s="612">
        <f t="shared" si="11"/>
        <v>24.5851198621195</v>
      </c>
      <c r="G63" s="226">
        <v>152.158</v>
      </c>
      <c r="H63" s="67"/>
      <c r="I63" s="612">
        <f>G63+H63</f>
        <v>152.158</v>
      </c>
      <c r="J63" s="226">
        <v>9.413</v>
      </c>
      <c r="K63" s="226"/>
      <c r="L63" s="613">
        <f t="shared" si="0"/>
        <v>186.15611986211948</v>
      </c>
      <c r="M63" s="607"/>
      <c r="N63" s="684"/>
      <c r="O63" s="685"/>
      <c r="P63" s="116"/>
      <c r="Q63" s="117"/>
      <c r="R63" s="117"/>
      <c r="S63" s="132"/>
      <c r="T63" s="130"/>
      <c r="U63" s="117"/>
      <c r="V63" s="130"/>
      <c r="W63" s="133"/>
      <c r="X63" s="117"/>
      <c r="Y63" s="116"/>
      <c r="Z63" s="117"/>
      <c r="AA63" s="117"/>
      <c r="AB63" s="134"/>
      <c r="AC63" s="130"/>
      <c r="AD63" s="117"/>
      <c r="AE63" s="130"/>
      <c r="AF63" s="135"/>
      <c r="AG63" s="117"/>
      <c r="AH63" s="116"/>
      <c r="AI63" s="130"/>
      <c r="AJ63" s="117"/>
      <c r="AK63" s="134"/>
      <c r="AL63" s="117"/>
      <c r="AM63" s="117"/>
      <c r="AN63" s="134"/>
      <c r="AO63" s="133"/>
      <c r="AP63" s="136"/>
      <c r="AQ63" s="614"/>
    </row>
    <row r="64" spans="1:43" ht="27" customHeight="1" thickTop="1">
      <c r="A64" s="611" t="s">
        <v>128</v>
      </c>
      <c r="B64" s="615" t="s">
        <v>86</v>
      </c>
      <c r="C64" s="616" t="s">
        <v>24</v>
      </c>
      <c r="D64" s="31">
        <v>42.305</v>
      </c>
      <c r="E64" s="158">
        <v>47.17</v>
      </c>
      <c r="F64" s="609">
        <f t="shared" si="11"/>
        <v>89.475</v>
      </c>
      <c r="G64" s="225"/>
      <c r="H64" s="40"/>
      <c r="I64" s="609"/>
      <c r="J64" s="225">
        <v>697.94</v>
      </c>
      <c r="K64" s="225"/>
      <c r="L64" s="610">
        <f t="shared" si="0"/>
        <v>787.4150000000001</v>
      </c>
      <c r="M64" s="607"/>
      <c r="N64" s="674" t="s">
        <v>87</v>
      </c>
      <c r="O64" s="673"/>
      <c r="P64" s="459">
        <v>35539.802899999995</v>
      </c>
      <c r="Q64" s="460">
        <v>6512763.823999999</v>
      </c>
      <c r="R64" s="461">
        <v>183.25267144348737</v>
      </c>
      <c r="S64" s="462">
        <v>940.1694</v>
      </c>
      <c r="T64" s="463">
        <v>727494.3960000001</v>
      </c>
      <c r="U64" s="464">
        <v>773.7907615372294</v>
      </c>
      <c r="V64" s="463">
        <v>1341.0925</v>
      </c>
      <c r="W64" s="463">
        <v>576382.513</v>
      </c>
      <c r="X64" s="464">
        <v>429.78580001006645</v>
      </c>
      <c r="Y64" s="459">
        <v>2281.2619</v>
      </c>
      <c r="Z64" s="460">
        <v>1303876.909</v>
      </c>
      <c r="AA64" s="464">
        <v>571.55949915264</v>
      </c>
      <c r="AB64" s="473">
        <v>9665.595</v>
      </c>
      <c r="AC64" s="463">
        <v>1695378.848</v>
      </c>
      <c r="AD64" s="464">
        <v>175.4034643495822</v>
      </c>
      <c r="AE64" s="463"/>
      <c r="AF64" s="463"/>
      <c r="AG64" s="464"/>
      <c r="AH64" s="459">
        <v>9665.595</v>
      </c>
      <c r="AI64" s="463">
        <v>1695378.848</v>
      </c>
      <c r="AJ64" s="464">
        <v>175.4034643495822</v>
      </c>
      <c r="AK64" s="473">
        <v>14462.709300000002</v>
      </c>
      <c r="AL64" s="463">
        <v>2366404.8839999996</v>
      </c>
      <c r="AM64" s="464">
        <v>163.62113314411977</v>
      </c>
      <c r="AN64" s="473">
        <v>9130.236699999998</v>
      </c>
      <c r="AO64" s="463">
        <v>1147103.1829999997</v>
      </c>
      <c r="AP64" s="467">
        <v>125.63783620199025</v>
      </c>
      <c r="AQ64" s="614"/>
    </row>
    <row r="65" spans="1:43" ht="27" customHeight="1">
      <c r="A65" s="611" t="s">
        <v>88</v>
      </c>
      <c r="B65" s="602" t="s">
        <v>89</v>
      </c>
      <c r="C65" s="602" t="s">
        <v>29</v>
      </c>
      <c r="D65" s="66">
        <v>3688.502379313807</v>
      </c>
      <c r="E65" s="163">
        <v>4015.548</v>
      </c>
      <c r="F65" s="612">
        <f t="shared" si="11"/>
        <v>7704.050379313807</v>
      </c>
      <c r="G65" s="226"/>
      <c r="H65" s="67"/>
      <c r="I65" s="612"/>
      <c r="J65" s="226">
        <v>63295.142</v>
      </c>
      <c r="K65" s="226"/>
      <c r="L65" s="613">
        <f t="shared" si="0"/>
        <v>70999.19237931381</v>
      </c>
      <c r="M65" s="607"/>
      <c r="N65" s="672"/>
      <c r="O65" s="686"/>
      <c r="P65" s="92">
        <v>31892.409900000006</v>
      </c>
      <c r="Q65" s="80">
        <v>6914664.319999999</v>
      </c>
      <c r="R65" s="93">
        <v>216.81222402700894</v>
      </c>
      <c r="S65" s="112">
        <v>848.3273</v>
      </c>
      <c r="T65" s="80">
        <v>641515.6820000001</v>
      </c>
      <c r="U65" s="95">
        <v>756.212468937402</v>
      </c>
      <c r="V65" s="80">
        <v>1102.2006</v>
      </c>
      <c r="W65" s="80">
        <v>613629.1930000001</v>
      </c>
      <c r="X65" s="95">
        <v>556.7309553270069</v>
      </c>
      <c r="Y65" s="92">
        <v>1950.5279</v>
      </c>
      <c r="Z65" s="80">
        <v>1255144.8750000002</v>
      </c>
      <c r="AA65" s="95">
        <v>643.4898342135994</v>
      </c>
      <c r="AB65" s="97">
        <v>12522.5899</v>
      </c>
      <c r="AC65" s="80">
        <v>2021844.8719999995</v>
      </c>
      <c r="AD65" s="111">
        <v>161.45580811522058</v>
      </c>
      <c r="AE65" s="80"/>
      <c r="AF65" s="80"/>
      <c r="AG65" s="95"/>
      <c r="AH65" s="92">
        <v>12522.5899</v>
      </c>
      <c r="AI65" s="82">
        <v>2021844.8719999995</v>
      </c>
      <c r="AJ65" s="95">
        <v>161.45580811522058</v>
      </c>
      <c r="AK65" s="97">
        <v>11193.106100000003</v>
      </c>
      <c r="AL65" s="80">
        <v>2577408.9340000004</v>
      </c>
      <c r="AM65" s="95">
        <v>230.26753351332923</v>
      </c>
      <c r="AN65" s="97">
        <v>6226.186</v>
      </c>
      <c r="AO65" s="80">
        <v>1060265.6389999997</v>
      </c>
      <c r="AP65" s="99">
        <v>170.29135316548522</v>
      </c>
      <c r="AQ65" s="614"/>
    </row>
    <row r="66" spans="1:43" ht="27" customHeight="1" thickBot="1">
      <c r="A66" s="611" t="s">
        <v>128</v>
      </c>
      <c r="B66" s="615" t="s">
        <v>90</v>
      </c>
      <c r="C66" s="616" t="s">
        <v>24</v>
      </c>
      <c r="D66" s="31"/>
      <c r="E66" s="158"/>
      <c r="F66" s="609"/>
      <c r="G66" s="225"/>
      <c r="H66" s="40"/>
      <c r="I66" s="609"/>
      <c r="J66" s="225">
        <v>275.369</v>
      </c>
      <c r="K66" s="225"/>
      <c r="L66" s="610">
        <f t="shared" si="0"/>
        <v>275.369</v>
      </c>
      <c r="M66" s="607"/>
      <c r="N66" s="687"/>
      <c r="O66" s="688"/>
      <c r="P66" s="118">
        <v>111.4365550030134</v>
      </c>
      <c r="Q66" s="119">
        <v>94.1877077844901</v>
      </c>
      <c r="R66" s="119">
        <v>84.52137432096958</v>
      </c>
      <c r="S66" s="120">
        <v>110.8262577427368</v>
      </c>
      <c r="T66" s="121">
        <v>113.40243370699079</v>
      </c>
      <c r="U66" s="121">
        <v>102.32451768806823</v>
      </c>
      <c r="V66" s="122">
        <v>121.67408546139424</v>
      </c>
      <c r="W66" s="121">
        <v>93.93009973695953</v>
      </c>
      <c r="X66" s="121">
        <v>77.19811443888966</v>
      </c>
      <c r="Y66" s="123">
        <v>116.95612762063028</v>
      </c>
      <c r="Z66" s="121">
        <v>103.88258239910351</v>
      </c>
      <c r="AA66" s="121">
        <v>88.82183816487724</v>
      </c>
      <c r="AB66" s="124">
        <v>77.18527139501708</v>
      </c>
      <c r="AC66" s="122">
        <v>83.85306268937137</v>
      </c>
      <c r="AD66" s="121">
        <v>108.63868348694406</v>
      </c>
      <c r="AE66" s="121"/>
      <c r="AF66" s="121"/>
      <c r="AG66" s="121"/>
      <c r="AH66" s="123">
        <v>77.18527139501708</v>
      </c>
      <c r="AI66" s="122">
        <v>83.85306268937137</v>
      </c>
      <c r="AJ66" s="121">
        <v>108.63868348694406</v>
      </c>
      <c r="AK66" s="139">
        <v>129.21086578461004</v>
      </c>
      <c r="AL66" s="125">
        <v>91.81332666242706</v>
      </c>
      <c r="AM66" s="126">
        <v>71.0569704064027</v>
      </c>
      <c r="AN66" s="127">
        <v>146.64253043516527</v>
      </c>
      <c r="AO66" s="119">
        <v>108.1901686526314</v>
      </c>
      <c r="AP66" s="128">
        <v>73.77816540097506</v>
      </c>
      <c r="AQ66" s="614"/>
    </row>
    <row r="67" spans="1:43" ht="27" customHeight="1">
      <c r="A67" s="611" t="s">
        <v>35</v>
      </c>
      <c r="B67" s="602"/>
      <c r="C67" s="602" t="s">
        <v>29</v>
      </c>
      <c r="D67" s="66"/>
      <c r="E67" s="163"/>
      <c r="F67" s="612"/>
      <c r="G67" s="226"/>
      <c r="H67" s="67"/>
      <c r="I67" s="612"/>
      <c r="J67" s="226">
        <v>30583.425</v>
      </c>
      <c r="K67" s="226"/>
      <c r="L67" s="613">
        <f t="shared" si="0"/>
        <v>30583.425</v>
      </c>
      <c r="M67" s="607"/>
      <c r="N67" s="669"/>
      <c r="O67" s="668"/>
      <c r="P67" s="620"/>
      <c r="Q67" s="620"/>
      <c r="R67" s="620"/>
      <c r="S67" s="620"/>
      <c r="T67" s="620"/>
      <c r="U67" s="620"/>
      <c r="V67" s="620"/>
      <c r="W67" s="620"/>
      <c r="X67" s="620"/>
      <c r="Y67" s="620"/>
      <c r="Z67" s="620"/>
      <c r="AA67" s="620"/>
      <c r="AB67" s="620"/>
      <c r="AC67" s="620"/>
      <c r="AD67" s="620"/>
      <c r="AE67" s="620"/>
      <c r="AF67" s="620"/>
      <c r="AG67" s="620"/>
      <c r="AH67" s="620"/>
      <c r="AI67" s="620"/>
      <c r="AJ67" s="620"/>
      <c r="AK67" s="620"/>
      <c r="AL67" s="620"/>
      <c r="AM67" s="620"/>
      <c r="AN67" s="620"/>
      <c r="AO67" s="620"/>
      <c r="AP67" s="620"/>
      <c r="AQ67" s="620"/>
    </row>
    <row r="68" spans="1:43" ht="27" customHeight="1">
      <c r="A68" s="607"/>
      <c r="B68" s="615" t="s">
        <v>31</v>
      </c>
      <c r="C68" s="616" t="s">
        <v>24</v>
      </c>
      <c r="D68" s="31">
        <v>1.483</v>
      </c>
      <c r="E68" s="158">
        <v>0.146</v>
      </c>
      <c r="F68" s="609">
        <f t="shared" si="11"/>
        <v>1.629</v>
      </c>
      <c r="G68" s="225"/>
      <c r="H68" s="40"/>
      <c r="I68" s="609"/>
      <c r="J68" s="225">
        <v>101.7143</v>
      </c>
      <c r="K68" s="225">
        <v>0.014</v>
      </c>
      <c r="L68" s="610">
        <f t="shared" si="0"/>
        <v>103.3573</v>
      </c>
      <c r="M68" s="607"/>
      <c r="N68" s="669"/>
      <c r="O68" s="668"/>
      <c r="P68" s="577"/>
      <c r="Q68" s="577"/>
      <c r="R68" s="577"/>
      <c r="S68" s="577"/>
      <c r="T68" s="577"/>
      <c r="U68" s="577"/>
      <c r="V68" s="577"/>
      <c r="W68" s="577"/>
      <c r="X68" s="577"/>
      <c r="Y68" s="577"/>
      <c r="Z68" s="577"/>
      <c r="AA68" s="577"/>
      <c r="AB68" s="577"/>
      <c r="AC68" s="577"/>
      <c r="AD68" s="577"/>
      <c r="AE68" s="577"/>
      <c r="AF68" s="577"/>
      <c r="AG68" s="577"/>
      <c r="AH68" s="577"/>
      <c r="AI68" s="577"/>
      <c r="AJ68" s="577"/>
      <c r="AK68" s="577"/>
      <c r="AL68" s="577"/>
      <c r="AM68" s="577"/>
      <c r="AN68" s="577"/>
      <c r="AO68" s="577"/>
      <c r="AP68" s="577"/>
      <c r="AQ68" s="577"/>
    </row>
    <row r="69" spans="1:43" ht="27" customHeight="1" thickBot="1">
      <c r="A69" s="621" t="s">
        <v>128</v>
      </c>
      <c r="B69" s="622" t="s">
        <v>89</v>
      </c>
      <c r="C69" s="622" t="s">
        <v>29</v>
      </c>
      <c r="D69" s="68">
        <v>103.19399942125806</v>
      </c>
      <c r="E69" s="196">
        <v>7.312</v>
      </c>
      <c r="F69" s="623">
        <f t="shared" si="11"/>
        <v>110.50599942125805</v>
      </c>
      <c r="G69" s="229"/>
      <c r="H69" s="69"/>
      <c r="I69" s="623"/>
      <c r="J69" s="229">
        <v>12884.159</v>
      </c>
      <c r="K69" s="229">
        <v>0.621</v>
      </c>
      <c r="L69" s="624">
        <f t="shared" si="0"/>
        <v>12995.285999421258</v>
      </c>
      <c r="M69" s="607"/>
      <c r="N69" s="669"/>
      <c r="O69" s="668"/>
      <c r="P69" s="577"/>
      <c r="Q69" s="577"/>
      <c r="R69" s="577"/>
      <c r="S69" s="577"/>
      <c r="T69" s="577"/>
      <c r="U69" s="577"/>
      <c r="V69" s="577"/>
      <c r="W69" s="577"/>
      <c r="X69" s="577"/>
      <c r="Y69" s="577"/>
      <c r="Z69" s="577"/>
      <c r="AA69" s="577"/>
      <c r="AB69" s="577"/>
      <c r="AC69" s="577"/>
      <c r="AD69" s="577"/>
      <c r="AE69" s="577"/>
      <c r="AF69" s="577"/>
      <c r="AG69" s="577"/>
      <c r="AH69" s="577"/>
      <c r="AI69" s="577"/>
      <c r="AJ69" s="577"/>
      <c r="AK69" s="577"/>
      <c r="AL69" s="577"/>
      <c r="AM69" s="577"/>
      <c r="AN69" s="577"/>
      <c r="AO69" s="577"/>
      <c r="AP69" s="577"/>
      <c r="AQ69" s="577"/>
    </row>
    <row r="70" spans="1:43" ht="27" customHeight="1">
      <c r="A70" s="1"/>
      <c r="B70" s="1"/>
      <c r="C70" s="1"/>
      <c r="D70" s="625"/>
      <c r="E70" s="550"/>
      <c r="F70" s="626"/>
      <c r="G70" s="551"/>
      <c r="H70" s="6"/>
      <c r="I70" s="626"/>
      <c r="J70" s="551"/>
      <c r="K70" s="551"/>
      <c r="L70" s="6"/>
      <c r="M70" s="1"/>
      <c r="N70" s="666"/>
      <c r="O70" s="66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Q70" s="576"/>
    </row>
    <row r="71" spans="1:43" ht="27" customHeight="1" thickBot="1">
      <c r="A71" s="38"/>
      <c r="B71" s="810" t="s">
        <v>169</v>
      </c>
      <c r="C71" s="38"/>
      <c r="D71" s="627"/>
      <c r="E71" s="553"/>
      <c r="F71" s="141"/>
      <c r="G71" s="554"/>
      <c r="H71" s="141"/>
      <c r="I71" s="141"/>
      <c r="J71" s="554"/>
      <c r="K71" s="208"/>
      <c r="L71" s="65" t="s">
        <v>131</v>
      </c>
      <c r="M71" s="1"/>
      <c r="N71" s="666"/>
      <c r="AQ71" s="576"/>
    </row>
    <row r="72" spans="1:43" ht="27" customHeight="1">
      <c r="A72" s="600"/>
      <c r="B72" s="601"/>
      <c r="C72" s="601"/>
      <c r="D72" s="649" t="s">
        <v>4</v>
      </c>
      <c r="E72" s="555" t="s">
        <v>5</v>
      </c>
      <c r="F72" s="628" t="s">
        <v>6</v>
      </c>
      <c r="G72" s="559" t="s">
        <v>7</v>
      </c>
      <c r="H72" s="629" t="s">
        <v>8</v>
      </c>
      <c r="I72" s="628" t="s">
        <v>9</v>
      </c>
      <c r="J72" s="559" t="s">
        <v>10</v>
      </c>
      <c r="K72" s="584" t="s">
        <v>11</v>
      </c>
      <c r="L72" s="630" t="s">
        <v>12</v>
      </c>
      <c r="M72" s="607"/>
      <c r="N72" s="666"/>
      <c r="AQ72" s="576"/>
    </row>
    <row r="73" spans="1:43" ht="27" customHeight="1">
      <c r="A73" s="611" t="s">
        <v>85</v>
      </c>
      <c r="B73" s="615" t="s">
        <v>36</v>
      </c>
      <c r="C73" s="616" t="s">
        <v>24</v>
      </c>
      <c r="D73" s="30">
        <f aca="true" t="shared" si="12" ref="D73:K74">D62+D64+D66+D68</f>
        <v>44.0717</v>
      </c>
      <c r="E73" s="188">
        <f t="shared" si="12"/>
        <v>47.316</v>
      </c>
      <c r="F73" s="609">
        <f>F62+F64+F66+F68</f>
        <v>91.3877</v>
      </c>
      <c r="G73" s="233">
        <f t="shared" si="12"/>
        <v>2.8054</v>
      </c>
      <c r="H73" s="45"/>
      <c r="I73" s="609">
        <f>I62+I64+I66+I68</f>
        <v>2.8054</v>
      </c>
      <c r="J73" s="233">
        <f t="shared" si="12"/>
        <v>1075.3921</v>
      </c>
      <c r="K73" s="233">
        <f t="shared" si="12"/>
        <v>0.014</v>
      </c>
      <c r="L73" s="610">
        <f aca="true" t="shared" si="13" ref="L73:L136">F73+J73+I73+K73</f>
        <v>1169.5991999999999</v>
      </c>
      <c r="M73" s="607"/>
      <c r="N73" s="666"/>
      <c r="AQ73" s="576"/>
    </row>
    <row r="74" spans="1:43" ht="27" customHeight="1">
      <c r="A74" s="604" t="s">
        <v>88</v>
      </c>
      <c r="B74" s="602"/>
      <c r="C74" s="602" t="s">
        <v>29</v>
      </c>
      <c r="D74" s="617">
        <f t="shared" si="12"/>
        <v>3816.2814985971845</v>
      </c>
      <c r="E74" s="368">
        <f t="shared" si="12"/>
        <v>4022.8599999999997</v>
      </c>
      <c r="F74" s="612">
        <f>F63+F65+F67+F69</f>
        <v>7839.141498597184</v>
      </c>
      <c r="G74" s="528">
        <f t="shared" si="12"/>
        <v>152.158</v>
      </c>
      <c r="H74" s="44"/>
      <c r="I74" s="612">
        <f>I63+I65+I67+I69</f>
        <v>152.158</v>
      </c>
      <c r="J74" s="528">
        <f t="shared" si="12"/>
        <v>106772.139</v>
      </c>
      <c r="K74" s="528">
        <f t="shared" si="12"/>
        <v>0.621</v>
      </c>
      <c r="L74" s="613">
        <f t="shared" si="13"/>
        <v>114764.05949859717</v>
      </c>
      <c r="M74" s="607"/>
      <c r="N74" s="666"/>
      <c r="AQ74" s="576"/>
    </row>
    <row r="75" spans="1:43" ht="27" customHeight="1">
      <c r="A75" s="607" t="s">
        <v>128</v>
      </c>
      <c r="B75" s="615" t="s">
        <v>71</v>
      </c>
      <c r="C75" s="616" t="s">
        <v>24</v>
      </c>
      <c r="D75" s="31">
        <v>4.6896</v>
      </c>
      <c r="E75" s="158">
        <v>5.3179</v>
      </c>
      <c r="F75" s="609">
        <f>D75+E75</f>
        <v>10.0075</v>
      </c>
      <c r="G75" s="225">
        <v>98.3272</v>
      </c>
      <c r="H75" s="40"/>
      <c r="I75" s="609">
        <f aca="true" t="shared" si="14" ref="I75:I133">G75+H75</f>
        <v>98.3272</v>
      </c>
      <c r="J75" s="225">
        <v>3.4554</v>
      </c>
      <c r="K75" s="225">
        <v>1.4654</v>
      </c>
      <c r="L75" s="610">
        <f t="shared" si="13"/>
        <v>113.25550000000001</v>
      </c>
      <c r="M75" s="607"/>
      <c r="N75" s="666"/>
      <c r="AQ75" s="576"/>
    </row>
    <row r="76" spans="1:43" ht="27" customHeight="1">
      <c r="A76" s="611" t="s">
        <v>52</v>
      </c>
      <c r="B76" s="602"/>
      <c r="C76" s="602" t="s">
        <v>29</v>
      </c>
      <c r="D76" s="66">
        <v>9539.064306502156</v>
      </c>
      <c r="E76" s="163">
        <v>8944.523</v>
      </c>
      <c r="F76" s="612">
        <f>D76+E76</f>
        <v>18483.587306502155</v>
      </c>
      <c r="G76" s="226">
        <v>46800.37</v>
      </c>
      <c r="H76" s="67"/>
      <c r="I76" s="612">
        <f t="shared" si="14"/>
        <v>46800.37</v>
      </c>
      <c r="J76" s="226">
        <v>6764.887</v>
      </c>
      <c r="K76" s="226">
        <v>1676.877</v>
      </c>
      <c r="L76" s="613">
        <f t="shared" si="13"/>
        <v>73725.72130650215</v>
      </c>
      <c r="M76" s="607"/>
      <c r="N76" s="666"/>
      <c r="AQ76" s="576"/>
    </row>
    <row r="77" spans="1:43" ht="27" customHeight="1">
      <c r="A77" s="611" t="s">
        <v>128</v>
      </c>
      <c r="B77" s="615" t="s">
        <v>92</v>
      </c>
      <c r="C77" s="616" t="s">
        <v>24</v>
      </c>
      <c r="D77" s="31"/>
      <c r="E77" s="158"/>
      <c r="F77" s="609"/>
      <c r="G77" s="225">
        <v>0.6636</v>
      </c>
      <c r="H77" s="40"/>
      <c r="I77" s="609">
        <f t="shared" si="14"/>
        <v>0.6636</v>
      </c>
      <c r="J77" s="225"/>
      <c r="K77" s="225"/>
      <c r="L77" s="610">
        <f t="shared" si="13"/>
        <v>0.6636</v>
      </c>
      <c r="M77" s="607"/>
      <c r="N77" s="666"/>
      <c r="AQ77" s="576"/>
    </row>
    <row r="78" spans="1:43" ht="27" customHeight="1">
      <c r="A78" s="611" t="s">
        <v>128</v>
      </c>
      <c r="B78" s="602"/>
      <c r="C78" s="602" t="s">
        <v>29</v>
      </c>
      <c r="D78" s="66"/>
      <c r="E78" s="163"/>
      <c r="F78" s="612"/>
      <c r="G78" s="226">
        <v>75.213</v>
      </c>
      <c r="H78" s="67"/>
      <c r="I78" s="612">
        <f t="shared" si="14"/>
        <v>75.213</v>
      </c>
      <c r="J78" s="226"/>
      <c r="K78" s="226"/>
      <c r="L78" s="613">
        <f t="shared" si="13"/>
        <v>75.213</v>
      </c>
      <c r="M78" s="607"/>
      <c r="N78" s="666"/>
      <c r="AQ78" s="576"/>
    </row>
    <row r="79" spans="1:43" ht="27" customHeight="1">
      <c r="A79" s="611" t="s">
        <v>93</v>
      </c>
      <c r="B79" s="615" t="s">
        <v>94</v>
      </c>
      <c r="C79" s="616" t="s">
        <v>24</v>
      </c>
      <c r="D79" s="31"/>
      <c r="E79" s="158"/>
      <c r="F79" s="609"/>
      <c r="G79" s="225">
        <v>0.0012</v>
      </c>
      <c r="H79" s="40"/>
      <c r="I79" s="609">
        <f t="shared" si="14"/>
        <v>0.0012</v>
      </c>
      <c r="J79" s="225"/>
      <c r="K79" s="225">
        <v>20.622</v>
      </c>
      <c r="L79" s="610">
        <f t="shared" si="13"/>
        <v>20.6232</v>
      </c>
      <c r="M79" s="607"/>
      <c r="N79" s="666"/>
      <c r="AQ79" s="576"/>
    </row>
    <row r="80" spans="1:43" ht="27" customHeight="1">
      <c r="A80" s="611"/>
      <c r="B80" s="602" t="s">
        <v>95</v>
      </c>
      <c r="C80" s="602" t="s">
        <v>29</v>
      </c>
      <c r="D80" s="66"/>
      <c r="E80" s="163"/>
      <c r="F80" s="612"/>
      <c r="G80" s="226">
        <v>0.13</v>
      </c>
      <c r="H80" s="67"/>
      <c r="I80" s="612">
        <f t="shared" si="14"/>
        <v>0.13</v>
      </c>
      <c r="J80" s="226"/>
      <c r="K80" s="226">
        <v>18818.397</v>
      </c>
      <c r="L80" s="613">
        <f t="shared" si="13"/>
        <v>18818.527000000002</v>
      </c>
      <c r="M80" s="607"/>
      <c r="N80" s="666"/>
      <c r="AQ80" s="576"/>
    </row>
    <row r="81" spans="1:43" ht="27" customHeight="1">
      <c r="A81" s="611"/>
      <c r="B81" s="615" t="s">
        <v>96</v>
      </c>
      <c r="C81" s="616" t="s">
        <v>24</v>
      </c>
      <c r="D81" s="31"/>
      <c r="E81" s="158"/>
      <c r="F81" s="609"/>
      <c r="G81" s="225"/>
      <c r="H81" s="40"/>
      <c r="I81" s="609"/>
      <c r="J81" s="225"/>
      <c r="K81" s="225"/>
      <c r="L81" s="610"/>
      <c r="M81" s="607"/>
      <c r="N81" s="666"/>
      <c r="AQ81" s="576"/>
    </row>
    <row r="82" spans="1:43" ht="27" customHeight="1">
      <c r="A82" s="611" t="s">
        <v>28</v>
      </c>
      <c r="B82" s="602"/>
      <c r="C82" s="602" t="s">
        <v>29</v>
      </c>
      <c r="D82" s="66"/>
      <c r="E82" s="163"/>
      <c r="F82" s="612"/>
      <c r="G82" s="226"/>
      <c r="H82" s="67"/>
      <c r="I82" s="612"/>
      <c r="J82" s="226"/>
      <c r="K82" s="226"/>
      <c r="L82" s="613"/>
      <c r="M82" s="607"/>
      <c r="N82" s="666"/>
      <c r="AQ82" s="576"/>
    </row>
    <row r="83" spans="1:43" ht="27" customHeight="1">
      <c r="A83" s="611"/>
      <c r="B83" s="615" t="s">
        <v>31</v>
      </c>
      <c r="C83" s="616" t="s">
        <v>24</v>
      </c>
      <c r="D83" s="31">
        <v>1.702</v>
      </c>
      <c r="E83" s="158">
        <v>3.6767</v>
      </c>
      <c r="F83" s="609">
        <f>D83+E83</f>
        <v>5.3787</v>
      </c>
      <c r="G83" s="225">
        <v>160.314</v>
      </c>
      <c r="H83" s="40"/>
      <c r="I83" s="609">
        <f t="shared" si="14"/>
        <v>160.314</v>
      </c>
      <c r="J83" s="225">
        <v>0.8329</v>
      </c>
      <c r="K83" s="225">
        <v>1.1488</v>
      </c>
      <c r="L83" s="610">
        <f t="shared" si="13"/>
        <v>167.6744</v>
      </c>
      <c r="M83" s="607"/>
      <c r="N83" s="666"/>
      <c r="AQ83" s="576"/>
    </row>
    <row r="84" spans="1:43" ht="27" customHeight="1">
      <c r="A84" s="611"/>
      <c r="B84" s="602" t="s">
        <v>97</v>
      </c>
      <c r="C84" s="602" t="s">
        <v>29</v>
      </c>
      <c r="D84" s="66">
        <v>1709.6831904115998</v>
      </c>
      <c r="E84" s="163">
        <v>2720.226</v>
      </c>
      <c r="F84" s="612">
        <f>D84+E84</f>
        <v>4429.909190411599</v>
      </c>
      <c r="G84" s="226">
        <v>71818.504</v>
      </c>
      <c r="H84" s="67"/>
      <c r="I84" s="612">
        <f t="shared" si="14"/>
        <v>71818.504</v>
      </c>
      <c r="J84" s="226">
        <v>1266.213</v>
      </c>
      <c r="K84" s="226">
        <v>804.296</v>
      </c>
      <c r="L84" s="613">
        <f t="shared" si="13"/>
        <v>78318.9221904116</v>
      </c>
      <c r="M84" s="607"/>
      <c r="N84" s="666"/>
      <c r="AQ84" s="576"/>
    </row>
    <row r="85" spans="1:43" ht="27" customHeight="1">
      <c r="A85" s="611" t="s">
        <v>35</v>
      </c>
      <c r="B85" s="615" t="s">
        <v>36</v>
      </c>
      <c r="C85" s="616" t="s">
        <v>24</v>
      </c>
      <c r="D85" s="30">
        <f aca="true" t="shared" si="15" ref="D85:K86">D75+D77+D79+D81+D83</f>
        <v>6.3916</v>
      </c>
      <c r="E85" s="188">
        <f t="shared" si="15"/>
        <v>8.9946</v>
      </c>
      <c r="F85" s="609">
        <f t="shared" si="15"/>
        <v>15.3862</v>
      </c>
      <c r="G85" s="566">
        <f t="shared" si="15"/>
        <v>259.306</v>
      </c>
      <c r="H85" s="45"/>
      <c r="I85" s="609">
        <f>I75+I77+I79+I81+I83</f>
        <v>259.306</v>
      </c>
      <c r="J85" s="233">
        <f t="shared" si="15"/>
        <v>4.2883</v>
      </c>
      <c r="K85" s="233">
        <f t="shared" si="15"/>
        <v>23.2362</v>
      </c>
      <c r="L85" s="610">
        <f t="shared" si="13"/>
        <v>302.2167</v>
      </c>
      <c r="M85" s="607"/>
      <c r="N85" s="666"/>
      <c r="AQ85" s="576"/>
    </row>
    <row r="86" spans="1:43" ht="27" customHeight="1">
      <c r="A86" s="600"/>
      <c r="B86" s="602"/>
      <c r="C86" s="602" t="s">
        <v>29</v>
      </c>
      <c r="D86" s="617">
        <f t="shared" si="15"/>
        <v>11248.747496913755</v>
      </c>
      <c r="E86" s="368">
        <f t="shared" si="15"/>
        <v>11664.749</v>
      </c>
      <c r="F86" s="612">
        <f t="shared" si="15"/>
        <v>22913.496496913755</v>
      </c>
      <c r="G86" s="528">
        <f t="shared" si="15"/>
        <v>118694.217</v>
      </c>
      <c r="H86" s="44"/>
      <c r="I86" s="612">
        <f>I76+I78+I80+I82+I84</f>
        <v>118694.217</v>
      </c>
      <c r="J86" s="528">
        <f t="shared" si="15"/>
        <v>8031.099999999999</v>
      </c>
      <c r="K86" s="528">
        <f t="shared" si="15"/>
        <v>21299.57</v>
      </c>
      <c r="L86" s="613">
        <f t="shared" si="13"/>
        <v>170938.38349691377</v>
      </c>
      <c r="M86" s="607"/>
      <c r="N86" s="666"/>
      <c r="AQ86" s="576"/>
    </row>
    <row r="87" spans="1:43" ht="27" customHeight="1">
      <c r="A87" s="607" t="s">
        <v>98</v>
      </c>
      <c r="B87" s="1"/>
      <c r="C87" s="616" t="s">
        <v>24</v>
      </c>
      <c r="D87" s="31">
        <v>0.2867</v>
      </c>
      <c r="E87" s="158">
        <v>1.8</v>
      </c>
      <c r="F87" s="609">
        <f>D87+E87</f>
        <v>2.0867</v>
      </c>
      <c r="G87" s="225">
        <v>24.7456</v>
      </c>
      <c r="H87" s="40"/>
      <c r="I87" s="609">
        <f t="shared" si="14"/>
        <v>24.7456</v>
      </c>
      <c r="J87" s="225">
        <v>6.5696</v>
      </c>
      <c r="K87" s="225">
        <v>3.7522</v>
      </c>
      <c r="L87" s="610">
        <f t="shared" si="13"/>
        <v>37.1541</v>
      </c>
      <c r="M87" s="607"/>
      <c r="N87" s="666"/>
      <c r="AQ87" s="576"/>
    </row>
    <row r="88" spans="1:43" ht="27" customHeight="1">
      <c r="A88" s="600"/>
      <c r="B88" s="601"/>
      <c r="C88" s="602" t="s">
        <v>29</v>
      </c>
      <c r="D88" s="66">
        <v>328.02299816035173</v>
      </c>
      <c r="E88" s="163">
        <v>1863.479</v>
      </c>
      <c r="F88" s="612">
        <f>D88+E88</f>
        <v>2191.501998160352</v>
      </c>
      <c r="G88" s="226">
        <v>19628.416</v>
      </c>
      <c r="H88" s="67"/>
      <c r="I88" s="612">
        <f t="shared" si="14"/>
        <v>19628.416</v>
      </c>
      <c r="J88" s="226">
        <v>7530.888</v>
      </c>
      <c r="K88" s="226">
        <v>3077.374</v>
      </c>
      <c r="L88" s="613">
        <f t="shared" si="13"/>
        <v>32428.17999816035</v>
      </c>
      <c r="M88" s="607"/>
      <c r="N88" s="666"/>
      <c r="AQ88" s="576"/>
    </row>
    <row r="89" spans="1:43" ht="27" customHeight="1">
      <c r="A89" s="607" t="s">
        <v>99</v>
      </c>
      <c r="B89" s="1"/>
      <c r="C89" s="616" t="s">
        <v>24</v>
      </c>
      <c r="D89" s="31"/>
      <c r="E89" s="158"/>
      <c r="F89" s="609"/>
      <c r="G89" s="225"/>
      <c r="H89" s="40"/>
      <c r="I89" s="609"/>
      <c r="J89" s="225"/>
      <c r="K89" s="225">
        <v>97.95</v>
      </c>
      <c r="L89" s="610">
        <f t="shared" si="13"/>
        <v>97.95</v>
      </c>
      <c r="M89" s="607"/>
      <c r="N89" s="666"/>
      <c r="AQ89" s="576"/>
    </row>
    <row r="90" spans="1:43" ht="27" customHeight="1">
      <c r="A90" s="600"/>
      <c r="B90" s="601"/>
      <c r="C90" s="602" t="s">
        <v>29</v>
      </c>
      <c r="D90" s="66"/>
      <c r="E90" s="163"/>
      <c r="F90" s="612"/>
      <c r="G90" s="226"/>
      <c r="H90" s="67"/>
      <c r="I90" s="612"/>
      <c r="J90" s="226"/>
      <c r="K90" s="226">
        <v>4707.477</v>
      </c>
      <c r="L90" s="613">
        <f t="shared" si="13"/>
        <v>4707.477</v>
      </c>
      <c r="M90" s="607"/>
      <c r="N90" s="666"/>
      <c r="AQ90" s="576"/>
    </row>
    <row r="91" spans="1:43" ht="27" customHeight="1">
      <c r="A91" s="607" t="s">
        <v>100</v>
      </c>
      <c r="B91" s="1"/>
      <c r="C91" s="616" t="s">
        <v>24</v>
      </c>
      <c r="D91" s="31"/>
      <c r="E91" s="158"/>
      <c r="F91" s="609"/>
      <c r="G91" s="225">
        <v>0.0072</v>
      </c>
      <c r="H91" s="40"/>
      <c r="I91" s="609">
        <f t="shared" si="14"/>
        <v>0.0072</v>
      </c>
      <c r="J91" s="225">
        <v>0.0072</v>
      </c>
      <c r="K91" s="225"/>
      <c r="L91" s="610">
        <f t="shared" si="13"/>
        <v>0.0144</v>
      </c>
      <c r="M91" s="607"/>
      <c r="N91" s="666"/>
      <c r="AQ91" s="576"/>
    </row>
    <row r="92" spans="1:43" ht="27" customHeight="1">
      <c r="A92" s="600"/>
      <c r="B92" s="601"/>
      <c r="C92" s="602" t="s">
        <v>29</v>
      </c>
      <c r="D92" s="66"/>
      <c r="E92" s="163"/>
      <c r="F92" s="612"/>
      <c r="G92" s="226">
        <v>14.774</v>
      </c>
      <c r="H92" s="67"/>
      <c r="I92" s="612">
        <f t="shared" si="14"/>
        <v>14.774</v>
      </c>
      <c r="J92" s="226">
        <v>2.797</v>
      </c>
      <c r="K92" s="226"/>
      <c r="L92" s="613">
        <f t="shared" si="13"/>
        <v>17.570999999999998</v>
      </c>
      <c r="M92" s="607"/>
      <c r="N92" s="666"/>
      <c r="AQ92" s="576"/>
    </row>
    <row r="93" spans="1:43" ht="27" customHeight="1">
      <c r="A93" s="607" t="s">
        <v>101</v>
      </c>
      <c r="B93" s="1"/>
      <c r="C93" s="616" t="s">
        <v>24</v>
      </c>
      <c r="D93" s="31">
        <v>0.066</v>
      </c>
      <c r="E93" s="158">
        <v>0.7445</v>
      </c>
      <c r="F93" s="609">
        <f>D93+E93</f>
        <v>0.8105</v>
      </c>
      <c r="G93" s="225">
        <v>6.4494</v>
      </c>
      <c r="H93" s="40"/>
      <c r="I93" s="609">
        <f t="shared" si="14"/>
        <v>6.4494</v>
      </c>
      <c r="J93" s="225"/>
      <c r="K93" s="225">
        <v>0.0742</v>
      </c>
      <c r="L93" s="610">
        <f t="shared" si="13"/>
        <v>7.3341</v>
      </c>
      <c r="M93" s="607"/>
      <c r="N93" s="666"/>
      <c r="AQ93" s="576"/>
    </row>
    <row r="94" spans="1:43" ht="27" customHeight="1">
      <c r="A94" s="600"/>
      <c r="B94" s="601"/>
      <c r="C94" s="602" t="s">
        <v>29</v>
      </c>
      <c r="D94" s="66">
        <v>237.49199866807587</v>
      </c>
      <c r="E94" s="163">
        <v>901.439</v>
      </c>
      <c r="F94" s="612">
        <f>D94+E94</f>
        <v>1138.9309986680757</v>
      </c>
      <c r="G94" s="226">
        <v>11259.519</v>
      </c>
      <c r="H94" s="67"/>
      <c r="I94" s="612">
        <f t="shared" si="14"/>
        <v>11259.519</v>
      </c>
      <c r="J94" s="226"/>
      <c r="K94" s="226">
        <v>49.302</v>
      </c>
      <c r="L94" s="613">
        <f t="shared" si="13"/>
        <v>12447.751998668076</v>
      </c>
      <c r="M94" s="607"/>
      <c r="N94" s="666"/>
      <c r="AQ94" s="576"/>
    </row>
    <row r="95" spans="1:43" ht="27" customHeight="1">
      <c r="A95" s="607" t="s">
        <v>102</v>
      </c>
      <c r="B95" s="1"/>
      <c r="C95" s="616" t="s">
        <v>24</v>
      </c>
      <c r="D95" s="31"/>
      <c r="E95" s="158"/>
      <c r="F95" s="609"/>
      <c r="G95" s="225">
        <v>0.0004</v>
      </c>
      <c r="H95" s="40"/>
      <c r="I95" s="609">
        <f t="shared" si="14"/>
        <v>0.0004</v>
      </c>
      <c r="J95" s="225"/>
      <c r="K95" s="225"/>
      <c r="L95" s="610">
        <f t="shared" si="13"/>
        <v>0.0004</v>
      </c>
      <c r="M95" s="607"/>
      <c r="N95" s="666"/>
      <c r="AQ95" s="576"/>
    </row>
    <row r="96" spans="1:43" ht="27" customHeight="1">
      <c r="A96" s="600"/>
      <c r="B96" s="601"/>
      <c r="C96" s="602" t="s">
        <v>29</v>
      </c>
      <c r="D96" s="66"/>
      <c r="E96" s="163"/>
      <c r="F96" s="612"/>
      <c r="G96" s="226">
        <v>0.518</v>
      </c>
      <c r="H96" s="67"/>
      <c r="I96" s="612">
        <f t="shared" si="14"/>
        <v>0.518</v>
      </c>
      <c r="J96" s="226"/>
      <c r="K96" s="226"/>
      <c r="L96" s="613">
        <f t="shared" si="13"/>
        <v>0.518</v>
      </c>
      <c r="M96" s="607"/>
      <c r="N96" s="666"/>
      <c r="AQ96" s="576"/>
    </row>
    <row r="97" spans="1:43" ht="27" customHeight="1">
      <c r="A97" s="607" t="s">
        <v>103</v>
      </c>
      <c r="B97" s="1"/>
      <c r="C97" s="616" t="s">
        <v>24</v>
      </c>
      <c r="D97" s="31"/>
      <c r="E97" s="158"/>
      <c r="F97" s="609"/>
      <c r="G97" s="225"/>
      <c r="H97" s="40"/>
      <c r="I97" s="609"/>
      <c r="J97" s="225"/>
      <c r="K97" s="225"/>
      <c r="L97" s="610"/>
      <c r="M97" s="607"/>
      <c r="N97" s="666"/>
      <c r="AQ97" s="576"/>
    </row>
    <row r="98" spans="1:43" ht="27" customHeight="1">
      <c r="A98" s="600"/>
      <c r="B98" s="601"/>
      <c r="C98" s="602" t="s">
        <v>29</v>
      </c>
      <c r="D98" s="66"/>
      <c r="E98" s="163"/>
      <c r="F98" s="612"/>
      <c r="G98" s="226"/>
      <c r="H98" s="67"/>
      <c r="I98" s="612"/>
      <c r="J98" s="226"/>
      <c r="K98" s="226"/>
      <c r="L98" s="613"/>
      <c r="M98" s="607"/>
      <c r="N98" s="666"/>
      <c r="AQ98" s="576"/>
    </row>
    <row r="99" spans="1:43" ht="27" customHeight="1">
      <c r="A99" s="607" t="s">
        <v>104</v>
      </c>
      <c r="B99" s="1"/>
      <c r="C99" s="616" t="s">
        <v>24</v>
      </c>
      <c r="D99" s="31">
        <v>3.5776</v>
      </c>
      <c r="E99" s="158">
        <v>654.1369</v>
      </c>
      <c r="F99" s="609">
        <f>D99+E99</f>
        <v>657.7144999999999</v>
      </c>
      <c r="G99" s="225">
        <v>267.8339</v>
      </c>
      <c r="H99" s="40"/>
      <c r="I99" s="609">
        <f t="shared" si="14"/>
        <v>267.8339</v>
      </c>
      <c r="J99" s="225">
        <v>26.4959</v>
      </c>
      <c r="K99" s="225">
        <v>13.916</v>
      </c>
      <c r="L99" s="610">
        <f>F99+J99+I99+K99</f>
        <v>965.9603000000001</v>
      </c>
      <c r="M99" s="607"/>
      <c r="N99" s="666"/>
      <c r="AQ99" s="576"/>
    </row>
    <row r="100" spans="1:43" ht="27" customHeight="1">
      <c r="A100" s="600"/>
      <c r="B100" s="601"/>
      <c r="C100" s="602" t="s">
        <v>29</v>
      </c>
      <c r="D100" s="66">
        <v>8144.676314322289</v>
      </c>
      <c r="E100" s="163">
        <v>159620.526</v>
      </c>
      <c r="F100" s="612">
        <f>D100+E100</f>
        <v>167765.2023143223</v>
      </c>
      <c r="G100" s="226">
        <v>57727.475</v>
      </c>
      <c r="H100" s="67"/>
      <c r="I100" s="612">
        <f t="shared" si="14"/>
        <v>57727.475</v>
      </c>
      <c r="J100" s="226">
        <v>5410.062</v>
      </c>
      <c r="K100" s="226">
        <v>7340.951</v>
      </c>
      <c r="L100" s="613">
        <f>F100+J100+I100+K100</f>
        <v>238243.6903143223</v>
      </c>
      <c r="M100" s="607"/>
      <c r="N100" s="666"/>
      <c r="AQ100" s="576"/>
    </row>
    <row r="101" spans="1:43" ht="27" customHeight="1">
      <c r="A101" s="607" t="s">
        <v>105</v>
      </c>
      <c r="B101" s="1"/>
      <c r="C101" s="616" t="s">
        <v>24</v>
      </c>
      <c r="D101" s="30">
        <f aca="true" t="shared" si="16" ref="D101:K102">D10+D12+D24+D30+D38+D40+D42+D44+D46+D48+D50+D52+D54+D60+D73+D85+D87+D89+D91+D93+D95+D97+D99</f>
        <v>927.5532</v>
      </c>
      <c r="E101" s="188">
        <f t="shared" si="16"/>
        <v>1029.8696</v>
      </c>
      <c r="F101" s="609">
        <f t="shared" si="16"/>
        <v>1957.4227999999998</v>
      </c>
      <c r="G101" s="581">
        <f>G10+G12+G24+G30+G38+G40+G42+G44+G46+G48+G50+G52+G54+G60+G73+G85+G87+G89+G91+G93+G95+G97+G99</f>
        <v>8441.2857</v>
      </c>
      <c r="H101" s="631"/>
      <c r="I101" s="609">
        <f>I10+I12+I24+I30+I38+I40+I42+I44+I46+I48+I50+I52+I54+I60+I73+I85+I87+I89+I91+I93+I95+I97+I99</f>
        <v>8441.2857</v>
      </c>
      <c r="J101" s="566">
        <f t="shared" si="16"/>
        <v>14439.534500000002</v>
      </c>
      <c r="K101" s="566">
        <f t="shared" si="16"/>
        <v>8993.267999999998</v>
      </c>
      <c r="L101" s="610">
        <f t="shared" si="13"/>
        <v>33831.511</v>
      </c>
      <c r="M101" s="607"/>
      <c r="N101" s="666"/>
      <c r="AQ101" s="576"/>
    </row>
    <row r="102" spans="1:43" ht="27" customHeight="1">
      <c r="A102" s="600"/>
      <c r="B102" s="601"/>
      <c r="C102" s="602" t="s">
        <v>29</v>
      </c>
      <c r="D102" s="617">
        <f t="shared" si="16"/>
        <v>717930.6882536361</v>
      </c>
      <c r="E102" s="368">
        <f t="shared" si="16"/>
        <v>510551.712</v>
      </c>
      <c r="F102" s="612">
        <f t="shared" si="16"/>
        <v>1228482.400253636</v>
      </c>
      <c r="G102" s="582">
        <f t="shared" si="16"/>
        <v>1415478.885</v>
      </c>
      <c r="H102" s="632"/>
      <c r="I102" s="612">
        <f>I11+I13+I25+I31+I39+I41+I43+I45+I47+I49+I51+I53+I55+I61+I74+I86+I88+I90+I92+I94+I96+I98+I100</f>
        <v>1415478.885</v>
      </c>
      <c r="J102" s="568">
        <f t="shared" si="16"/>
        <v>2354733.4189999998</v>
      </c>
      <c r="K102" s="568">
        <f t="shared" si="16"/>
        <v>1117598.5739999998</v>
      </c>
      <c r="L102" s="613">
        <f t="shared" si="13"/>
        <v>6116293.278253635</v>
      </c>
      <c r="M102" s="607"/>
      <c r="N102" s="666"/>
      <c r="AQ102" s="576"/>
    </row>
    <row r="103" spans="1:43" ht="27" customHeight="1">
      <c r="A103" s="607" t="s">
        <v>128</v>
      </c>
      <c r="B103" s="615" t="s">
        <v>106</v>
      </c>
      <c r="C103" s="616" t="s">
        <v>24</v>
      </c>
      <c r="D103" s="31"/>
      <c r="E103" s="158"/>
      <c r="F103" s="609"/>
      <c r="G103" s="225">
        <v>0.1861</v>
      </c>
      <c r="H103" s="40"/>
      <c r="I103" s="609">
        <f t="shared" si="14"/>
        <v>0.1861</v>
      </c>
      <c r="J103" s="225"/>
      <c r="K103" s="225"/>
      <c r="L103" s="610">
        <f t="shared" si="13"/>
        <v>0.1861</v>
      </c>
      <c r="M103" s="607"/>
      <c r="N103" s="666"/>
      <c r="AQ103" s="576"/>
    </row>
    <row r="104" spans="1:43" ht="27" customHeight="1">
      <c r="A104" s="607" t="s">
        <v>128</v>
      </c>
      <c r="B104" s="602"/>
      <c r="C104" s="602" t="s">
        <v>29</v>
      </c>
      <c r="D104" s="66"/>
      <c r="E104" s="163"/>
      <c r="F104" s="612"/>
      <c r="G104" s="226">
        <v>168.173</v>
      </c>
      <c r="H104" s="67"/>
      <c r="I104" s="612">
        <f t="shared" si="14"/>
        <v>168.173</v>
      </c>
      <c r="J104" s="226"/>
      <c r="K104" s="226"/>
      <c r="L104" s="613">
        <f t="shared" si="13"/>
        <v>168.173</v>
      </c>
      <c r="M104" s="607"/>
      <c r="N104" s="666"/>
      <c r="AQ104" s="576"/>
    </row>
    <row r="105" spans="1:43" ht="27" customHeight="1">
      <c r="A105" s="611" t="s">
        <v>107</v>
      </c>
      <c r="B105" s="615" t="s">
        <v>108</v>
      </c>
      <c r="C105" s="616" t="s">
        <v>24</v>
      </c>
      <c r="D105" s="31">
        <v>2.161</v>
      </c>
      <c r="E105" s="158">
        <v>0.333</v>
      </c>
      <c r="F105" s="609">
        <f aca="true" t="shared" si="17" ref="F105:F112">D105+E105</f>
        <v>2.494</v>
      </c>
      <c r="G105" s="225">
        <v>23.25</v>
      </c>
      <c r="H105" s="40"/>
      <c r="I105" s="609">
        <f t="shared" si="14"/>
        <v>23.25</v>
      </c>
      <c r="J105" s="225">
        <v>1.654</v>
      </c>
      <c r="K105" s="225">
        <v>1.1127</v>
      </c>
      <c r="L105" s="610">
        <f t="shared" si="13"/>
        <v>28.5107</v>
      </c>
      <c r="M105" s="607"/>
      <c r="N105" s="666"/>
      <c r="AQ105" s="576"/>
    </row>
    <row r="106" spans="1:43" ht="27" customHeight="1">
      <c r="A106" s="611" t="s">
        <v>128</v>
      </c>
      <c r="B106" s="602"/>
      <c r="C106" s="602" t="s">
        <v>29</v>
      </c>
      <c r="D106" s="66">
        <v>1115.119433746086</v>
      </c>
      <c r="E106" s="163">
        <v>173.113</v>
      </c>
      <c r="F106" s="612">
        <f t="shared" si="17"/>
        <v>1288.2324337460861</v>
      </c>
      <c r="G106" s="226">
        <v>9247.259</v>
      </c>
      <c r="H106" s="67"/>
      <c r="I106" s="612">
        <f t="shared" si="14"/>
        <v>9247.259</v>
      </c>
      <c r="J106" s="226">
        <v>1855.524</v>
      </c>
      <c r="K106" s="226">
        <v>527.883</v>
      </c>
      <c r="L106" s="613">
        <f t="shared" si="13"/>
        <v>12918.898433746086</v>
      </c>
      <c r="M106" s="607"/>
      <c r="N106" s="666"/>
      <c r="AQ106" s="576"/>
    </row>
    <row r="107" spans="1:43" ht="27" customHeight="1">
      <c r="A107" s="611" t="s">
        <v>128</v>
      </c>
      <c r="B107" s="615" t="s">
        <v>109</v>
      </c>
      <c r="C107" s="616" t="s">
        <v>24</v>
      </c>
      <c r="D107" s="31">
        <v>3.5027</v>
      </c>
      <c r="E107" s="158">
        <v>307.1071</v>
      </c>
      <c r="F107" s="609">
        <f t="shared" si="17"/>
        <v>310.6098</v>
      </c>
      <c r="G107" s="225">
        <v>1187.4078</v>
      </c>
      <c r="H107" s="40"/>
      <c r="I107" s="609">
        <f t="shared" si="14"/>
        <v>1187.4078</v>
      </c>
      <c r="J107" s="225">
        <v>20.0207</v>
      </c>
      <c r="K107" s="225">
        <v>134.7865</v>
      </c>
      <c r="L107" s="610">
        <f t="shared" si="13"/>
        <v>1652.8247999999999</v>
      </c>
      <c r="M107" s="607"/>
      <c r="N107" s="666"/>
      <c r="AQ107" s="576"/>
    </row>
    <row r="108" spans="1:43" ht="27" customHeight="1">
      <c r="A108" s="611"/>
      <c r="B108" s="602"/>
      <c r="C108" s="602" t="s">
        <v>29</v>
      </c>
      <c r="D108" s="66">
        <v>1335.9923925073663</v>
      </c>
      <c r="E108" s="163">
        <v>63911.937</v>
      </c>
      <c r="F108" s="612">
        <f t="shared" si="17"/>
        <v>65247.929392507365</v>
      </c>
      <c r="G108" s="226">
        <v>259041.631</v>
      </c>
      <c r="H108" s="67"/>
      <c r="I108" s="612">
        <f t="shared" si="14"/>
        <v>259041.631</v>
      </c>
      <c r="J108" s="226">
        <v>7615.181</v>
      </c>
      <c r="K108" s="226">
        <v>28545.111</v>
      </c>
      <c r="L108" s="613">
        <f t="shared" si="13"/>
        <v>360449.8523925073</v>
      </c>
      <c r="M108" s="607"/>
      <c r="N108" s="666"/>
      <c r="AQ108" s="576"/>
    </row>
    <row r="109" spans="1:43" ht="27" customHeight="1">
      <c r="A109" s="611" t="s">
        <v>110</v>
      </c>
      <c r="B109" s="615" t="s">
        <v>111</v>
      </c>
      <c r="C109" s="616" t="s">
        <v>24</v>
      </c>
      <c r="D109" s="31">
        <v>0.0097</v>
      </c>
      <c r="E109" s="158">
        <v>0.1134</v>
      </c>
      <c r="F109" s="609">
        <f t="shared" si="17"/>
        <v>0.1231</v>
      </c>
      <c r="G109" s="225">
        <v>3.3094</v>
      </c>
      <c r="H109" s="40"/>
      <c r="I109" s="609">
        <f t="shared" si="14"/>
        <v>3.3094</v>
      </c>
      <c r="J109" s="225">
        <v>0.0129</v>
      </c>
      <c r="K109" s="225">
        <v>0.0259</v>
      </c>
      <c r="L109" s="610">
        <f t="shared" si="13"/>
        <v>3.4713000000000003</v>
      </c>
      <c r="M109" s="607"/>
      <c r="N109" s="666"/>
      <c r="AQ109" s="576"/>
    </row>
    <row r="110" spans="1:43" ht="27" customHeight="1">
      <c r="A110" s="611"/>
      <c r="B110" s="602"/>
      <c r="C110" s="602" t="s">
        <v>29</v>
      </c>
      <c r="D110" s="66">
        <v>8.488799952392343</v>
      </c>
      <c r="E110" s="163">
        <v>51.818</v>
      </c>
      <c r="F110" s="612">
        <f t="shared" si="17"/>
        <v>60.30679995239234</v>
      </c>
      <c r="G110" s="226">
        <v>1372.666</v>
      </c>
      <c r="H110" s="67"/>
      <c r="I110" s="612">
        <f t="shared" si="14"/>
        <v>1372.666</v>
      </c>
      <c r="J110" s="226">
        <v>14.098</v>
      </c>
      <c r="K110" s="226">
        <v>27.972</v>
      </c>
      <c r="L110" s="613">
        <f t="shared" si="13"/>
        <v>1475.0427999523922</v>
      </c>
      <c r="M110" s="607"/>
      <c r="N110" s="666"/>
      <c r="AQ110" s="576"/>
    </row>
    <row r="111" spans="1:43" ht="27" customHeight="1">
      <c r="A111" s="611"/>
      <c r="B111" s="615" t="s">
        <v>112</v>
      </c>
      <c r="C111" s="616" t="s">
        <v>24</v>
      </c>
      <c r="D111" s="31">
        <v>0.7125</v>
      </c>
      <c r="E111" s="158">
        <v>1.806</v>
      </c>
      <c r="F111" s="609">
        <f t="shared" si="17"/>
        <v>2.5185</v>
      </c>
      <c r="G111" s="225">
        <v>3.5328</v>
      </c>
      <c r="H111" s="40"/>
      <c r="I111" s="609">
        <f t="shared" si="14"/>
        <v>3.5328</v>
      </c>
      <c r="J111" s="225">
        <v>0.5315</v>
      </c>
      <c r="K111" s="225">
        <v>0.1788</v>
      </c>
      <c r="L111" s="610">
        <f t="shared" si="13"/>
        <v>6.7616</v>
      </c>
      <c r="M111" s="607"/>
      <c r="N111" s="666"/>
      <c r="AQ111" s="576"/>
    </row>
    <row r="112" spans="1:43" ht="27" customHeight="1">
      <c r="A112" s="611"/>
      <c r="B112" s="602"/>
      <c r="C112" s="602" t="s">
        <v>29</v>
      </c>
      <c r="D112" s="66">
        <v>299.35655832112144</v>
      </c>
      <c r="E112" s="163">
        <v>774.054</v>
      </c>
      <c r="F112" s="612">
        <f t="shared" si="17"/>
        <v>1073.4105583211215</v>
      </c>
      <c r="G112" s="226">
        <v>3937.414</v>
      </c>
      <c r="H112" s="67"/>
      <c r="I112" s="612">
        <f t="shared" si="14"/>
        <v>3937.414</v>
      </c>
      <c r="J112" s="226">
        <v>533.625</v>
      </c>
      <c r="K112" s="226">
        <v>208.454</v>
      </c>
      <c r="L112" s="613">
        <f t="shared" si="13"/>
        <v>5752.903558321122</v>
      </c>
      <c r="M112" s="607"/>
      <c r="N112" s="666"/>
      <c r="AQ112" s="576"/>
    </row>
    <row r="113" spans="1:43" ht="27" customHeight="1">
      <c r="A113" s="611" t="s">
        <v>113</v>
      </c>
      <c r="B113" s="615" t="s">
        <v>114</v>
      </c>
      <c r="C113" s="616" t="s">
        <v>24</v>
      </c>
      <c r="D113" s="31"/>
      <c r="E113" s="158"/>
      <c r="F113" s="609"/>
      <c r="G113" s="225"/>
      <c r="H113" s="40"/>
      <c r="I113" s="609"/>
      <c r="J113" s="225"/>
      <c r="K113" s="225"/>
      <c r="L113" s="610"/>
      <c r="M113" s="607"/>
      <c r="N113" s="666"/>
      <c r="AQ113" s="576"/>
    </row>
    <row r="114" spans="1:43" ht="27" customHeight="1">
      <c r="A114" s="611"/>
      <c r="B114" s="602"/>
      <c r="C114" s="602" t="s">
        <v>29</v>
      </c>
      <c r="D114" s="66"/>
      <c r="E114" s="163"/>
      <c r="F114" s="612"/>
      <c r="G114" s="226"/>
      <c r="H114" s="67"/>
      <c r="I114" s="612"/>
      <c r="J114" s="226"/>
      <c r="K114" s="226"/>
      <c r="L114" s="613"/>
      <c r="M114" s="607"/>
      <c r="N114" s="666"/>
      <c r="AQ114" s="576"/>
    </row>
    <row r="115" spans="1:43" ht="27" customHeight="1">
      <c r="A115" s="611"/>
      <c r="B115" s="615" t="s">
        <v>115</v>
      </c>
      <c r="C115" s="616" t="s">
        <v>24</v>
      </c>
      <c r="D115" s="31">
        <v>0.0044</v>
      </c>
      <c r="E115" s="158">
        <v>0.0061</v>
      </c>
      <c r="F115" s="609">
        <f aca="true" t="shared" si="18" ref="F115:F122">D115+E115</f>
        <v>0.0105</v>
      </c>
      <c r="G115" s="225"/>
      <c r="H115" s="40"/>
      <c r="I115" s="609"/>
      <c r="J115" s="225"/>
      <c r="K115" s="225"/>
      <c r="L115" s="610">
        <f t="shared" si="13"/>
        <v>0.0105</v>
      </c>
      <c r="M115" s="607"/>
      <c r="N115" s="666"/>
      <c r="AQ115" s="576"/>
    </row>
    <row r="116" spans="1:43" ht="27" customHeight="1">
      <c r="A116" s="611"/>
      <c r="B116" s="602"/>
      <c r="C116" s="602" t="s">
        <v>29</v>
      </c>
      <c r="D116" s="66">
        <v>1.6415999907934302</v>
      </c>
      <c r="E116" s="163">
        <v>4.072</v>
      </c>
      <c r="F116" s="612">
        <f t="shared" si="18"/>
        <v>5.71359999079343</v>
      </c>
      <c r="G116" s="226"/>
      <c r="H116" s="67"/>
      <c r="I116" s="612"/>
      <c r="J116" s="226"/>
      <c r="K116" s="226"/>
      <c r="L116" s="613">
        <f t="shared" si="13"/>
        <v>5.71359999079343</v>
      </c>
      <c r="M116" s="607"/>
      <c r="N116" s="666"/>
      <c r="AQ116" s="576"/>
    </row>
    <row r="117" spans="1:43" ht="27" customHeight="1">
      <c r="A117" s="611" t="s">
        <v>116</v>
      </c>
      <c r="B117" s="615" t="s">
        <v>117</v>
      </c>
      <c r="C117" s="616" t="s">
        <v>24</v>
      </c>
      <c r="D117" s="31">
        <v>0.024</v>
      </c>
      <c r="E117" s="158">
        <v>1.5</v>
      </c>
      <c r="F117" s="609">
        <f t="shared" si="18"/>
        <v>1.524</v>
      </c>
      <c r="G117" s="225">
        <v>0.8735</v>
      </c>
      <c r="H117" s="40"/>
      <c r="I117" s="609">
        <f t="shared" si="14"/>
        <v>0.8735</v>
      </c>
      <c r="J117" s="225"/>
      <c r="K117" s="225">
        <v>0.51</v>
      </c>
      <c r="L117" s="610">
        <f t="shared" si="13"/>
        <v>2.9074999999999998</v>
      </c>
      <c r="M117" s="607"/>
      <c r="N117" s="666"/>
      <c r="AQ117" s="576"/>
    </row>
    <row r="118" spans="1:43" ht="27" customHeight="1">
      <c r="A118" s="611"/>
      <c r="B118" s="602"/>
      <c r="C118" s="602" t="s">
        <v>29</v>
      </c>
      <c r="D118" s="66">
        <v>9.331199947667919</v>
      </c>
      <c r="E118" s="163">
        <v>648</v>
      </c>
      <c r="F118" s="612">
        <f t="shared" si="18"/>
        <v>657.3311999476679</v>
      </c>
      <c r="G118" s="226">
        <v>1755.625</v>
      </c>
      <c r="H118" s="67"/>
      <c r="I118" s="612">
        <f t="shared" si="14"/>
        <v>1755.625</v>
      </c>
      <c r="J118" s="226"/>
      <c r="K118" s="226">
        <v>36.72</v>
      </c>
      <c r="L118" s="613">
        <f t="shared" si="13"/>
        <v>2449.6761999476676</v>
      </c>
      <c r="M118" s="607"/>
      <c r="N118" s="666"/>
      <c r="AQ118" s="576"/>
    </row>
    <row r="119" spans="1:43" ht="27" customHeight="1">
      <c r="A119" s="611"/>
      <c r="B119" s="615" t="s">
        <v>118</v>
      </c>
      <c r="C119" s="616" t="s">
        <v>24</v>
      </c>
      <c r="D119" s="31">
        <v>5.0668</v>
      </c>
      <c r="E119" s="158">
        <v>0.335</v>
      </c>
      <c r="F119" s="609">
        <f t="shared" si="18"/>
        <v>5.4018</v>
      </c>
      <c r="G119" s="225">
        <v>4.9984</v>
      </c>
      <c r="H119" s="40"/>
      <c r="I119" s="609">
        <f t="shared" si="14"/>
        <v>4.9984</v>
      </c>
      <c r="J119" s="225">
        <v>0.8857</v>
      </c>
      <c r="K119" s="225"/>
      <c r="L119" s="610">
        <f t="shared" si="13"/>
        <v>11.2859</v>
      </c>
      <c r="M119" s="607"/>
      <c r="N119" s="666"/>
      <c r="AQ119" s="576"/>
    </row>
    <row r="120" spans="1:43" ht="27" customHeight="1">
      <c r="A120" s="611"/>
      <c r="B120" s="602"/>
      <c r="C120" s="602" t="s">
        <v>29</v>
      </c>
      <c r="D120" s="66">
        <v>3397.6205809451567</v>
      </c>
      <c r="E120" s="163">
        <v>235.98</v>
      </c>
      <c r="F120" s="612">
        <f t="shared" si="18"/>
        <v>3633.6005809451567</v>
      </c>
      <c r="G120" s="226">
        <v>3428.128</v>
      </c>
      <c r="H120" s="67"/>
      <c r="I120" s="612">
        <f t="shared" si="14"/>
        <v>3428.128</v>
      </c>
      <c r="J120" s="226">
        <v>1461.041</v>
      </c>
      <c r="K120" s="226"/>
      <c r="L120" s="613">
        <f t="shared" si="13"/>
        <v>8522.769580945156</v>
      </c>
      <c r="M120" s="607"/>
      <c r="N120" s="666"/>
      <c r="AQ120" s="576"/>
    </row>
    <row r="121" spans="1:43" ht="27" customHeight="1">
      <c r="A121" s="611" t="s">
        <v>35</v>
      </c>
      <c r="B121" s="615" t="s">
        <v>119</v>
      </c>
      <c r="C121" s="616" t="s">
        <v>24</v>
      </c>
      <c r="D121" s="31">
        <v>1.1351</v>
      </c>
      <c r="E121" s="158">
        <v>0.0223</v>
      </c>
      <c r="F121" s="609">
        <f t="shared" si="18"/>
        <v>1.1574</v>
      </c>
      <c r="G121" s="225">
        <v>0.7158</v>
      </c>
      <c r="H121" s="40"/>
      <c r="I121" s="609">
        <f t="shared" si="14"/>
        <v>0.7158</v>
      </c>
      <c r="J121" s="225">
        <v>0.0628</v>
      </c>
      <c r="K121" s="225">
        <v>0.3548</v>
      </c>
      <c r="L121" s="610">
        <f t="shared" si="13"/>
        <v>2.2908</v>
      </c>
      <c r="M121" s="607"/>
      <c r="N121" s="666"/>
      <c r="AQ121" s="576"/>
    </row>
    <row r="122" spans="1:43" ht="27" customHeight="1">
      <c r="A122" s="611"/>
      <c r="B122" s="602"/>
      <c r="C122" s="633" t="s">
        <v>29</v>
      </c>
      <c r="D122" s="650">
        <v>3396.1571809533634</v>
      </c>
      <c r="E122" s="163">
        <v>31.827</v>
      </c>
      <c r="F122" s="612">
        <f t="shared" si="18"/>
        <v>3427.9841809533636</v>
      </c>
      <c r="G122" s="226">
        <v>560.915</v>
      </c>
      <c r="H122" s="67"/>
      <c r="I122" s="612">
        <f t="shared" si="14"/>
        <v>560.915</v>
      </c>
      <c r="J122" s="226">
        <v>56.779</v>
      </c>
      <c r="K122" s="226">
        <v>158.469</v>
      </c>
      <c r="L122" s="613">
        <f t="shared" si="13"/>
        <v>4204.147180953363</v>
      </c>
      <c r="M122" s="607"/>
      <c r="N122" s="666"/>
      <c r="AQ122" s="576"/>
    </row>
    <row r="123" spans="1:43" ht="27" customHeight="1">
      <c r="A123" s="607"/>
      <c r="B123" s="615" t="s">
        <v>31</v>
      </c>
      <c r="C123" s="616" t="s">
        <v>24</v>
      </c>
      <c r="D123" s="31"/>
      <c r="E123" s="158"/>
      <c r="F123" s="609"/>
      <c r="G123" s="225">
        <v>0.0275</v>
      </c>
      <c r="H123" s="40"/>
      <c r="I123" s="609">
        <f t="shared" si="14"/>
        <v>0.0275</v>
      </c>
      <c r="J123" s="225">
        <v>0.0072</v>
      </c>
      <c r="K123" s="225"/>
      <c r="L123" s="610">
        <f t="shared" si="13"/>
        <v>0.0347</v>
      </c>
      <c r="M123" s="607"/>
      <c r="N123" s="666"/>
      <c r="AQ123" s="576"/>
    </row>
    <row r="124" spans="1:43" ht="27" customHeight="1">
      <c r="A124" s="607"/>
      <c r="B124" s="602" t="s">
        <v>120</v>
      </c>
      <c r="C124" s="602" t="s">
        <v>29</v>
      </c>
      <c r="D124" s="66"/>
      <c r="E124" s="163"/>
      <c r="F124" s="612"/>
      <c r="G124" s="226">
        <v>380.808</v>
      </c>
      <c r="H124" s="67"/>
      <c r="I124" s="612">
        <f t="shared" si="14"/>
        <v>380.808</v>
      </c>
      <c r="J124" s="226">
        <v>135.217</v>
      </c>
      <c r="K124" s="226"/>
      <c r="L124" s="613">
        <f t="shared" si="13"/>
        <v>516.025</v>
      </c>
      <c r="M124" s="607"/>
      <c r="N124" s="666"/>
      <c r="AQ124" s="576"/>
    </row>
    <row r="125" spans="1:43" ht="27" customHeight="1">
      <c r="A125" s="607"/>
      <c r="B125" s="615" t="s">
        <v>36</v>
      </c>
      <c r="C125" s="616" t="s">
        <v>24</v>
      </c>
      <c r="D125" s="30">
        <f aca="true" t="shared" si="19" ref="D125:K126">D103+D105+D107+D109+D111+D113+D115+D117+D119+D121+D123</f>
        <v>12.616200000000001</v>
      </c>
      <c r="E125" s="188">
        <f t="shared" si="19"/>
        <v>311.2229</v>
      </c>
      <c r="F125" s="609">
        <f t="shared" si="19"/>
        <v>323.83910000000003</v>
      </c>
      <c r="G125" s="566">
        <f t="shared" si="19"/>
        <v>1224.3012999999996</v>
      </c>
      <c r="H125" s="45"/>
      <c r="I125" s="609">
        <f>I103+I105+I107+I109+I111+I113+I115+I117+I119+I121+I123</f>
        <v>1224.3012999999996</v>
      </c>
      <c r="J125" s="233">
        <f t="shared" si="19"/>
        <v>23.1748</v>
      </c>
      <c r="K125" s="233">
        <f t="shared" si="19"/>
        <v>136.96869999999998</v>
      </c>
      <c r="L125" s="610">
        <f>F125+J125+I125+K125</f>
        <v>1708.2838999999994</v>
      </c>
      <c r="M125" s="607"/>
      <c r="N125" s="666"/>
      <c r="AQ125" s="576"/>
    </row>
    <row r="126" spans="1:43" ht="27" customHeight="1">
      <c r="A126" s="600"/>
      <c r="B126" s="602"/>
      <c r="C126" s="602" t="s">
        <v>29</v>
      </c>
      <c r="D126" s="617">
        <f t="shared" si="19"/>
        <v>9563.707746363947</v>
      </c>
      <c r="E126" s="368">
        <f t="shared" si="19"/>
        <v>65830.80099999999</v>
      </c>
      <c r="F126" s="612">
        <f t="shared" si="19"/>
        <v>75394.50874636395</v>
      </c>
      <c r="G126" s="568">
        <f t="shared" si="19"/>
        <v>279892.619</v>
      </c>
      <c r="H126" s="44"/>
      <c r="I126" s="612">
        <f>I104+I106+I108+I110+I112+I114+I116+I118+I120+I122+I124</f>
        <v>279892.619</v>
      </c>
      <c r="J126" s="528">
        <f t="shared" si="19"/>
        <v>11671.465</v>
      </c>
      <c r="K126" s="568">
        <f t="shared" si="19"/>
        <v>29504.609000000008</v>
      </c>
      <c r="L126" s="613">
        <f t="shared" si="13"/>
        <v>396463.20174636395</v>
      </c>
      <c r="M126" s="607"/>
      <c r="N126" s="666"/>
      <c r="AQ126" s="576"/>
    </row>
    <row r="127" spans="1:43" ht="27" customHeight="1">
      <c r="A127" s="607" t="s">
        <v>128</v>
      </c>
      <c r="B127" s="615" t="s">
        <v>121</v>
      </c>
      <c r="C127" s="616" t="s">
        <v>24</v>
      </c>
      <c r="D127" s="31"/>
      <c r="E127" s="158"/>
      <c r="F127" s="609"/>
      <c r="G127" s="225"/>
      <c r="H127" s="40"/>
      <c r="I127" s="609"/>
      <c r="J127" s="225"/>
      <c r="K127" s="225"/>
      <c r="L127" s="610"/>
      <c r="M127" s="607"/>
      <c r="N127" s="666"/>
      <c r="AQ127" s="576"/>
    </row>
    <row r="128" spans="1:43" ht="27" customHeight="1">
      <c r="A128" s="607" t="s">
        <v>128</v>
      </c>
      <c r="B128" s="602"/>
      <c r="C128" s="602" t="s">
        <v>29</v>
      </c>
      <c r="D128" s="66"/>
      <c r="E128" s="163"/>
      <c r="F128" s="612"/>
      <c r="G128" s="226"/>
      <c r="H128" s="67"/>
      <c r="I128" s="612"/>
      <c r="J128" s="226"/>
      <c r="K128" s="226"/>
      <c r="L128" s="613"/>
      <c r="M128" s="607"/>
      <c r="N128" s="666"/>
      <c r="AQ128" s="576"/>
    </row>
    <row r="129" spans="1:43" ht="27" customHeight="1">
      <c r="A129" s="611" t="s">
        <v>122</v>
      </c>
      <c r="B129" s="615" t="s">
        <v>123</v>
      </c>
      <c r="C129" s="616" t="s">
        <v>24</v>
      </c>
      <c r="D129" s="31"/>
      <c r="E129" s="158"/>
      <c r="F129" s="609"/>
      <c r="G129" s="225"/>
      <c r="H129" s="40"/>
      <c r="I129" s="609"/>
      <c r="J129" s="225"/>
      <c r="K129" s="225"/>
      <c r="L129" s="610"/>
      <c r="M129" s="607"/>
      <c r="N129" s="666"/>
      <c r="AQ129" s="576"/>
    </row>
    <row r="130" spans="1:43" ht="27" customHeight="1">
      <c r="A130" s="611"/>
      <c r="B130" s="602"/>
      <c r="C130" s="661" t="s">
        <v>29</v>
      </c>
      <c r="D130" s="501"/>
      <c r="E130" s="505"/>
      <c r="F130" s="662"/>
      <c r="G130" s="502"/>
      <c r="H130" s="503"/>
      <c r="I130" s="662"/>
      <c r="J130" s="502"/>
      <c r="K130" s="502"/>
      <c r="L130" s="663"/>
      <c r="M130" s="607"/>
      <c r="N130" s="666"/>
      <c r="AQ130" s="576"/>
    </row>
    <row r="131" spans="1:43" ht="27" customHeight="1">
      <c r="A131" s="611" t="s">
        <v>124</v>
      </c>
      <c r="B131" s="615" t="s">
        <v>31</v>
      </c>
      <c r="C131" s="616" t="s">
        <v>24</v>
      </c>
      <c r="D131" s="31"/>
      <c r="E131" s="158"/>
      <c r="F131" s="609"/>
      <c r="G131" s="225">
        <v>0.008</v>
      </c>
      <c r="H131" s="40"/>
      <c r="I131" s="609">
        <f t="shared" si="14"/>
        <v>0.008</v>
      </c>
      <c r="J131" s="225"/>
      <c r="K131" s="225"/>
      <c r="L131" s="610">
        <f t="shared" si="13"/>
        <v>0.008</v>
      </c>
      <c r="M131" s="607"/>
      <c r="N131" s="666"/>
      <c r="AQ131" s="576"/>
    </row>
    <row r="132" spans="1:43" ht="27" customHeight="1">
      <c r="A132" s="611"/>
      <c r="B132" s="615" t="s">
        <v>125</v>
      </c>
      <c r="C132" s="616" t="s">
        <v>126</v>
      </c>
      <c r="D132" s="31"/>
      <c r="E132" s="158"/>
      <c r="F132" s="609"/>
      <c r="G132" s="225"/>
      <c r="H132" s="40"/>
      <c r="I132" s="609"/>
      <c r="J132" s="225"/>
      <c r="K132" s="225"/>
      <c r="L132" s="610"/>
      <c r="M132" s="607"/>
      <c r="N132" s="666"/>
      <c r="AQ132" s="576"/>
    </row>
    <row r="133" spans="1:43" ht="27" customHeight="1">
      <c r="A133" s="611" t="s">
        <v>35</v>
      </c>
      <c r="B133" s="602"/>
      <c r="C133" s="602" t="s">
        <v>29</v>
      </c>
      <c r="D133" s="66"/>
      <c r="E133" s="163"/>
      <c r="F133" s="612"/>
      <c r="G133" s="239">
        <v>7.344</v>
      </c>
      <c r="H133" s="67"/>
      <c r="I133" s="612">
        <f t="shared" si="14"/>
        <v>7.344</v>
      </c>
      <c r="J133" s="586"/>
      <c r="K133" s="571"/>
      <c r="L133" s="613">
        <f t="shared" si="13"/>
        <v>7.344</v>
      </c>
      <c r="M133" s="607"/>
      <c r="N133" s="666"/>
      <c r="AQ133" s="576"/>
    </row>
    <row r="134" spans="1:43" ht="27" customHeight="1">
      <c r="A134" s="607"/>
      <c r="B134" s="615" t="s">
        <v>128</v>
      </c>
      <c r="C134" s="615" t="s">
        <v>24</v>
      </c>
      <c r="D134" s="652"/>
      <c r="E134" s="653"/>
      <c r="F134" s="634"/>
      <c r="G134" s="654">
        <f>G127+G129+G131</f>
        <v>0.008</v>
      </c>
      <c r="H134" s="655"/>
      <c r="I134" s="634">
        <f>I127+I129+I131</f>
        <v>0.008</v>
      </c>
      <c r="J134" s="654"/>
      <c r="K134" s="654"/>
      <c r="L134" s="635">
        <f t="shared" si="13"/>
        <v>0.008</v>
      </c>
      <c r="M134" s="607"/>
      <c r="N134" s="666"/>
      <c r="AQ134" s="576"/>
    </row>
    <row r="135" spans="1:43" ht="27" customHeight="1">
      <c r="A135" s="607"/>
      <c r="B135" s="615" t="s">
        <v>36</v>
      </c>
      <c r="C135" s="636" t="s">
        <v>126</v>
      </c>
      <c r="D135" s="474"/>
      <c r="E135" s="475"/>
      <c r="F135" s="637"/>
      <c r="G135" s="476"/>
      <c r="H135" s="477"/>
      <c r="I135" s="637"/>
      <c r="J135" s="476"/>
      <c r="K135" s="476"/>
      <c r="L135" s="638"/>
      <c r="M135" s="607"/>
      <c r="N135" s="666"/>
      <c r="AQ135" s="576"/>
    </row>
    <row r="136" spans="1:43" ht="27" customHeight="1">
      <c r="A136" s="600"/>
      <c r="B136" s="602"/>
      <c r="C136" s="602" t="s">
        <v>29</v>
      </c>
      <c r="D136" s="617"/>
      <c r="E136" s="368"/>
      <c r="F136" s="641"/>
      <c r="G136" s="536">
        <f>G128+G130+G133</f>
        <v>7.344</v>
      </c>
      <c r="H136" s="44"/>
      <c r="I136" s="641">
        <f>I128+I130+I133</f>
        <v>7.344</v>
      </c>
      <c r="J136" s="528"/>
      <c r="K136" s="528"/>
      <c r="L136" s="613">
        <f t="shared" si="13"/>
        <v>7.344</v>
      </c>
      <c r="M136" s="607"/>
      <c r="N136" s="666"/>
      <c r="AQ136" s="576"/>
    </row>
    <row r="137" spans="1:43" ht="27" customHeight="1">
      <c r="A137" s="607"/>
      <c r="B137" s="1" t="s">
        <v>128</v>
      </c>
      <c r="C137" s="616" t="s">
        <v>24</v>
      </c>
      <c r="D137" s="30">
        <f aca="true" t="shared" si="20" ref="D137:K137">D134+D125+D101</f>
        <v>940.1694</v>
      </c>
      <c r="E137" s="188">
        <f t="shared" si="20"/>
        <v>1341.0925</v>
      </c>
      <c r="F137" s="609">
        <f>F134+F125+F101</f>
        <v>2281.2619</v>
      </c>
      <c r="G137" s="233">
        <f t="shared" si="20"/>
        <v>9665.595</v>
      </c>
      <c r="H137" s="30"/>
      <c r="I137" s="609">
        <f>I134+I125+I101</f>
        <v>9665.595</v>
      </c>
      <c r="J137" s="566">
        <f t="shared" si="20"/>
        <v>14462.709300000002</v>
      </c>
      <c r="K137" s="566">
        <f t="shared" si="20"/>
        <v>9130.236699999998</v>
      </c>
      <c r="L137" s="610">
        <f>F137+J137+I137+K137</f>
        <v>35539.802899999995</v>
      </c>
      <c r="M137" s="607"/>
      <c r="N137" s="666"/>
      <c r="AQ137" s="576"/>
    </row>
    <row r="138" spans="1:43" ht="27" customHeight="1">
      <c r="A138" s="607"/>
      <c r="B138" s="1" t="s">
        <v>127</v>
      </c>
      <c r="C138" s="616" t="s">
        <v>126</v>
      </c>
      <c r="D138" s="30"/>
      <c r="E138" s="188"/>
      <c r="F138" s="609"/>
      <c r="G138" s="233"/>
      <c r="H138" s="45"/>
      <c r="I138" s="609"/>
      <c r="J138" s="566"/>
      <c r="K138" s="566"/>
      <c r="L138" s="610"/>
      <c r="M138" s="607"/>
      <c r="N138" s="666"/>
      <c r="AQ138" s="576"/>
    </row>
    <row r="139" spans="1:43" ht="27" customHeight="1" thickBot="1">
      <c r="A139" s="621"/>
      <c r="B139" s="38"/>
      <c r="C139" s="622" t="s">
        <v>29</v>
      </c>
      <c r="D139" s="648">
        <f aca="true" t="shared" si="21" ref="D139:K139">D136+D126+D102</f>
        <v>727494.3960000001</v>
      </c>
      <c r="E139" s="573">
        <f t="shared" si="21"/>
        <v>576382.513</v>
      </c>
      <c r="F139" s="647">
        <f>F136+F126+F102</f>
        <v>1303876.909</v>
      </c>
      <c r="G139" s="574">
        <f t="shared" si="21"/>
        <v>1695378.848</v>
      </c>
      <c r="H139" s="648"/>
      <c r="I139" s="647">
        <f>I136+I126+I102</f>
        <v>1695378.848</v>
      </c>
      <c r="J139" s="575">
        <f t="shared" si="21"/>
        <v>2366404.8839999996</v>
      </c>
      <c r="K139" s="575">
        <f t="shared" si="21"/>
        <v>1147103.1829999997</v>
      </c>
      <c r="L139" s="624">
        <f>F139+J139+I139+K139</f>
        <v>6512763.823999999</v>
      </c>
      <c r="M139" s="607"/>
      <c r="N139" s="666"/>
      <c r="AQ139" s="576"/>
    </row>
    <row r="140" spans="1:43" ht="26.25" customHeight="1">
      <c r="A140" s="1"/>
      <c r="B140" s="1"/>
      <c r="C140" s="1"/>
      <c r="D140" s="576"/>
      <c r="E140" s="506"/>
      <c r="F140" s="1"/>
      <c r="G140" s="295"/>
      <c r="H140" s="1"/>
      <c r="I140" s="1"/>
      <c r="J140" s="507"/>
      <c r="K140" s="507"/>
      <c r="L140" s="1"/>
      <c r="M140" s="1"/>
      <c r="AQ140" s="576"/>
    </row>
    <row r="141" spans="1:43" ht="26.25" customHeight="1">
      <c r="A141" s="1"/>
      <c r="B141" s="1"/>
      <c r="C141" s="1"/>
      <c r="D141" s="576"/>
      <c r="E141" s="506"/>
      <c r="F141" s="1"/>
      <c r="G141" s="295"/>
      <c r="H141" s="1"/>
      <c r="I141" s="1"/>
      <c r="J141" s="507"/>
      <c r="K141" s="507"/>
      <c r="L141" s="1"/>
      <c r="M141" s="1"/>
      <c r="N141" s="666"/>
      <c r="AQ141" s="576"/>
    </row>
    <row r="142" spans="1:43" ht="26.25" customHeight="1">
      <c r="A142" s="1"/>
      <c r="B142" s="1"/>
      <c r="C142" s="1"/>
      <c r="D142" s="576"/>
      <c r="E142" s="506"/>
      <c r="F142" s="1"/>
      <c r="G142" s="295"/>
      <c r="H142" s="1"/>
      <c r="I142" s="1"/>
      <c r="J142" s="507"/>
      <c r="K142" s="507"/>
      <c r="L142" s="1"/>
      <c r="M142" s="1"/>
      <c r="N142" s="666"/>
      <c r="AQ142" s="576"/>
    </row>
    <row r="143" spans="1:43" ht="26.25" customHeight="1">
      <c r="A143" s="1"/>
      <c r="B143" s="1"/>
      <c r="C143" s="1"/>
      <c r="D143" s="576"/>
      <c r="E143" s="506"/>
      <c r="F143" s="1"/>
      <c r="G143" s="295"/>
      <c r="H143" s="1"/>
      <c r="I143" s="1"/>
      <c r="J143" s="507"/>
      <c r="K143" s="507"/>
      <c r="L143" s="1"/>
      <c r="M143" s="1"/>
      <c r="N143" s="666"/>
      <c r="AQ143" s="576"/>
    </row>
    <row r="144" spans="1:43" ht="26.25" customHeight="1">
      <c r="A144" s="1"/>
      <c r="B144" s="1"/>
      <c r="C144" s="1"/>
      <c r="D144" s="576"/>
      <c r="E144" s="506"/>
      <c r="F144" s="1"/>
      <c r="G144" s="295"/>
      <c r="H144" s="1"/>
      <c r="I144" s="1"/>
      <c r="J144" s="507"/>
      <c r="K144" s="507"/>
      <c r="L144" s="1"/>
      <c r="M144" s="1"/>
      <c r="N144" s="666"/>
      <c r="AQ144" s="576"/>
    </row>
    <row r="145" spans="1:43" ht="26.25" customHeight="1">
      <c r="A145" s="1"/>
      <c r="B145" s="1"/>
      <c r="C145" s="1"/>
      <c r="D145" s="576"/>
      <c r="E145" s="506"/>
      <c r="F145" s="1"/>
      <c r="G145" s="295"/>
      <c r="H145" s="1"/>
      <c r="I145" s="1"/>
      <c r="J145" s="507"/>
      <c r="K145" s="507"/>
      <c r="L145" s="1"/>
      <c r="M145" s="1"/>
      <c r="N145" s="666"/>
      <c r="AQ145" s="576"/>
    </row>
    <row r="146" spans="1:43" ht="26.25" customHeight="1">
      <c r="A146" s="1"/>
      <c r="B146" s="1"/>
      <c r="C146" s="1"/>
      <c r="D146" s="576"/>
      <c r="E146" s="506"/>
      <c r="F146" s="1"/>
      <c r="G146" s="295"/>
      <c r="H146" s="1"/>
      <c r="I146" s="1"/>
      <c r="J146" s="507"/>
      <c r="K146" s="507"/>
      <c r="L146" s="1"/>
      <c r="M146" s="1"/>
      <c r="N146" s="666"/>
      <c r="AQ146" s="576"/>
    </row>
    <row r="147" spans="1:43" ht="26.25" customHeight="1">
      <c r="A147" s="1"/>
      <c r="B147" s="1"/>
      <c r="C147" s="1"/>
      <c r="D147" s="576"/>
      <c r="E147" s="506"/>
      <c r="F147" s="1"/>
      <c r="G147" s="295"/>
      <c r="H147" s="1"/>
      <c r="I147" s="1"/>
      <c r="J147" s="507"/>
      <c r="K147" s="507"/>
      <c r="L147" s="1"/>
      <c r="M147" s="1"/>
      <c r="AQ147" s="576"/>
    </row>
    <row r="148" spans="1:43" ht="26.25" customHeight="1">
      <c r="A148" s="1"/>
      <c r="B148" s="1"/>
      <c r="C148" s="1"/>
      <c r="D148" s="576"/>
      <c r="E148" s="506"/>
      <c r="F148" s="1"/>
      <c r="G148" s="295"/>
      <c r="H148" s="1"/>
      <c r="I148" s="1"/>
      <c r="J148" s="507"/>
      <c r="K148" s="507"/>
      <c r="L148" s="1"/>
      <c r="M148" s="1"/>
      <c r="AQ148" s="576"/>
    </row>
    <row r="149" spans="1:43" ht="26.25" customHeight="1">
      <c r="A149" s="1"/>
      <c r="B149" s="1"/>
      <c r="C149" s="1"/>
      <c r="D149" s="576"/>
      <c r="E149" s="506"/>
      <c r="F149" s="1"/>
      <c r="G149" s="295"/>
      <c r="H149" s="1"/>
      <c r="I149" s="1"/>
      <c r="J149" s="507"/>
      <c r="K149" s="507"/>
      <c r="L149" s="1"/>
      <c r="M149" s="1"/>
      <c r="AQ149" s="576"/>
    </row>
    <row r="150" spans="1:43" ht="26.25" customHeight="1">
      <c r="A150" s="1"/>
      <c r="B150" s="1"/>
      <c r="C150" s="1"/>
      <c r="D150" s="576"/>
      <c r="E150" s="506"/>
      <c r="F150" s="1"/>
      <c r="G150" s="295"/>
      <c r="H150" s="1"/>
      <c r="I150" s="1"/>
      <c r="J150" s="507"/>
      <c r="K150" s="507"/>
      <c r="L150" s="1"/>
      <c r="M150" s="1"/>
      <c r="AQ150" s="576"/>
    </row>
    <row r="151" spans="1:43" ht="26.25" customHeight="1">
      <c r="A151" s="1"/>
      <c r="B151" s="1"/>
      <c r="C151" s="1"/>
      <c r="D151" s="576"/>
      <c r="E151" s="506"/>
      <c r="F151" s="1"/>
      <c r="G151" s="295"/>
      <c r="H151" s="1"/>
      <c r="I151" s="1"/>
      <c r="J151" s="507"/>
      <c r="K151" s="507"/>
      <c r="L151" s="1"/>
      <c r="M151" s="1"/>
      <c r="AQ151" s="576"/>
    </row>
    <row r="152" spans="1:43" ht="26.25" customHeight="1">
      <c r="A152" s="1"/>
      <c r="B152" s="1"/>
      <c r="C152" s="1"/>
      <c r="D152" s="576"/>
      <c r="E152" s="506"/>
      <c r="F152" s="1"/>
      <c r="G152" s="295"/>
      <c r="H152" s="1"/>
      <c r="I152" s="1"/>
      <c r="J152" s="507"/>
      <c r="K152" s="507"/>
      <c r="L152" s="1"/>
      <c r="M152" s="1"/>
      <c r="AQ152" s="576"/>
    </row>
    <row r="153" spans="1:43" ht="26.25" customHeight="1">
      <c r="A153" s="1"/>
      <c r="B153" s="1"/>
      <c r="C153" s="1"/>
      <c r="D153" s="576"/>
      <c r="E153" s="506"/>
      <c r="F153" s="1"/>
      <c r="G153" s="295"/>
      <c r="H153" s="1"/>
      <c r="I153" s="1"/>
      <c r="J153" s="507"/>
      <c r="K153" s="507"/>
      <c r="L153" s="1"/>
      <c r="M153" s="1"/>
      <c r="AQ153" s="576"/>
    </row>
    <row r="154" spans="1:43" ht="26.25" customHeight="1">
      <c r="A154" s="1"/>
      <c r="B154" s="1"/>
      <c r="C154" s="1"/>
      <c r="D154" s="576"/>
      <c r="E154" s="506"/>
      <c r="F154" s="1"/>
      <c r="G154" s="295"/>
      <c r="H154" s="1"/>
      <c r="I154" s="1"/>
      <c r="J154" s="507"/>
      <c r="K154" s="507"/>
      <c r="L154" s="1"/>
      <c r="M154" s="1"/>
      <c r="AQ154" s="576"/>
    </row>
    <row r="155" spans="1:43" ht="26.25" customHeight="1">
      <c r="A155" s="1"/>
      <c r="B155" s="1"/>
      <c r="C155" s="1"/>
      <c r="D155" s="576"/>
      <c r="E155" s="506"/>
      <c r="F155" s="1"/>
      <c r="G155" s="295"/>
      <c r="H155" s="1"/>
      <c r="I155" s="1"/>
      <c r="J155" s="507"/>
      <c r="K155" s="507"/>
      <c r="L155" s="1"/>
      <c r="M155" s="1"/>
      <c r="AQ155" s="576"/>
    </row>
    <row r="156" spans="1:43" ht="26.25" customHeight="1">
      <c r="A156" s="1"/>
      <c r="B156" s="1"/>
      <c r="C156" s="1"/>
      <c r="D156" s="576"/>
      <c r="E156" s="506"/>
      <c r="F156" s="1"/>
      <c r="G156" s="295"/>
      <c r="H156" s="1"/>
      <c r="I156" s="1"/>
      <c r="J156" s="507"/>
      <c r="K156" s="507"/>
      <c r="L156" s="1"/>
      <c r="M156" s="1"/>
      <c r="AQ156" s="576"/>
    </row>
    <row r="157" spans="1:43" ht="26.25" customHeight="1">
      <c r="A157" s="1"/>
      <c r="B157" s="1"/>
      <c r="C157" s="1"/>
      <c r="D157" s="576"/>
      <c r="E157" s="506"/>
      <c r="F157" s="1"/>
      <c r="G157" s="295"/>
      <c r="H157" s="1"/>
      <c r="I157" s="1"/>
      <c r="J157" s="507"/>
      <c r="K157" s="507"/>
      <c r="L157" s="1"/>
      <c r="M157" s="1"/>
      <c r="AQ157" s="576"/>
    </row>
    <row r="158" spans="1:43" ht="26.25" customHeight="1">
      <c r="A158" s="1"/>
      <c r="B158" s="1"/>
      <c r="C158" s="1"/>
      <c r="D158" s="576"/>
      <c r="E158" s="506"/>
      <c r="F158" s="1"/>
      <c r="G158" s="295"/>
      <c r="H158" s="1"/>
      <c r="I158" s="1"/>
      <c r="J158" s="507"/>
      <c r="K158" s="507"/>
      <c r="L158" s="1"/>
      <c r="M158" s="1"/>
      <c r="AQ158" s="576"/>
    </row>
    <row r="159" spans="1:43" ht="26.25" customHeight="1">
      <c r="A159" s="1"/>
      <c r="B159" s="1"/>
      <c r="C159" s="1"/>
      <c r="D159" s="576"/>
      <c r="E159" s="506"/>
      <c r="F159" s="1"/>
      <c r="G159" s="295"/>
      <c r="H159" s="1"/>
      <c r="I159" s="1"/>
      <c r="J159" s="507"/>
      <c r="K159" s="507"/>
      <c r="L159" s="1"/>
      <c r="M159" s="1"/>
      <c r="AQ159" s="576"/>
    </row>
    <row r="160" spans="1:43" ht="26.25" customHeight="1">
      <c r="A160" s="1"/>
      <c r="B160" s="1"/>
      <c r="C160" s="1"/>
      <c r="D160" s="576"/>
      <c r="E160" s="506"/>
      <c r="F160" s="1"/>
      <c r="G160" s="295"/>
      <c r="H160" s="1"/>
      <c r="I160" s="1"/>
      <c r="J160" s="507"/>
      <c r="K160" s="507"/>
      <c r="L160" s="1"/>
      <c r="M160" s="1"/>
      <c r="AQ160" s="576"/>
    </row>
    <row r="161" spans="1:43" ht="26.25" customHeight="1">
      <c r="A161" s="1"/>
      <c r="B161" s="1"/>
      <c r="C161" s="1"/>
      <c r="D161" s="576"/>
      <c r="E161" s="506"/>
      <c r="F161" s="1"/>
      <c r="G161" s="295"/>
      <c r="H161" s="1"/>
      <c r="I161" s="1"/>
      <c r="J161" s="507"/>
      <c r="K161" s="507"/>
      <c r="L161" s="1"/>
      <c r="M161" s="1"/>
      <c r="AQ161" s="576"/>
    </row>
    <row r="162" spans="1:43" ht="26.25" customHeight="1">
      <c r="A162" s="1"/>
      <c r="B162" s="1"/>
      <c r="C162" s="1"/>
      <c r="D162" s="576"/>
      <c r="E162" s="506"/>
      <c r="F162" s="1"/>
      <c r="G162" s="295"/>
      <c r="H162" s="1"/>
      <c r="I162" s="1"/>
      <c r="J162" s="507"/>
      <c r="K162" s="507"/>
      <c r="L162" s="1"/>
      <c r="M162" s="1"/>
      <c r="AQ162" s="576"/>
    </row>
    <row r="163" spans="1:43" ht="26.25" customHeight="1">
      <c r="A163" s="1"/>
      <c r="B163" s="1"/>
      <c r="C163" s="1"/>
      <c r="D163" s="576"/>
      <c r="E163" s="506"/>
      <c r="F163" s="1"/>
      <c r="G163" s="295"/>
      <c r="H163" s="1"/>
      <c r="I163" s="1"/>
      <c r="J163" s="507"/>
      <c r="K163" s="507"/>
      <c r="L163" s="1"/>
      <c r="M163" s="1"/>
      <c r="AQ163" s="576"/>
    </row>
    <row r="164" spans="1:43" ht="26.25" customHeight="1">
      <c r="A164" s="1"/>
      <c r="B164" s="1"/>
      <c r="C164" s="1"/>
      <c r="D164" s="576"/>
      <c r="E164" s="506"/>
      <c r="F164" s="1"/>
      <c r="G164" s="295"/>
      <c r="H164" s="1"/>
      <c r="I164" s="1"/>
      <c r="J164" s="507"/>
      <c r="K164" s="507"/>
      <c r="L164" s="1"/>
      <c r="M164" s="1"/>
      <c r="AQ164" s="576"/>
    </row>
    <row r="165" spans="1:43" ht="26.25" customHeight="1">
      <c r="A165" s="1"/>
      <c r="B165" s="1"/>
      <c r="C165" s="1"/>
      <c r="D165" s="576"/>
      <c r="E165" s="506"/>
      <c r="F165" s="1"/>
      <c r="G165" s="295"/>
      <c r="H165" s="1"/>
      <c r="I165" s="1"/>
      <c r="J165" s="507"/>
      <c r="K165" s="507"/>
      <c r="L165" s="1"/>
      <c r="M165" s="1"/>
      <c r="AQ165" s="576"/>
    </row>
    <row r="166" spans="1:43" ht="26.25" customHeight="1">
      <c r="A166" s="1"/>
      <c r="B166" s="1"/>
      <c r="C166" s="1"/>
      <c r="D166" s="576"/>
      <c r="E166" s="506"/>
      <c r="F166" s="1"/>
      <c r="G166" s="295"/>
      <c r="H166" s="1"/>
      <c r="I166" s="1"/>
      <c r="J166" s="507"/>
      <c r="K166" s="507"/>
      <c r="L166" s="1"/>
      <c r="M166" s="1"/>
      <c r="AQ166" s="576"/>
    </row>
    <row r="167" spans="1:43" ht="26.25" customHeight="1">
      <c r="A167" s="1"/>
      <c r="B167" s="1"/>
      <c r="C167" s="1"/>
      <c r="D167" s="576"/>
      <c r="E167" s="506"/>
      <c r="F167" s="1"/>
      <c r="G167" s="295"/>
      <c r="H167" s="1"/>
      <c r="I167" s="1"/>
      <c r="J167" s="507"/>
      <c r="K167" s="507"/>
      <c r="L167" s="1"/>
      <c r="M167" s="1"/>
      <c r="AQ167" s="576"/>
    </row>
    <row r="168" spans="1:43" ht="26.25" customHeight="1">
      <c r="A168" s="1"/>
      <c r="B168" s="1"/>
      <c r="C168" s="1"/>
      <c r="D168" s="576"/>
      <c r="E168" s="506"/>
      <c r="F168" s="1"/>
      <c r="G168" s="295"/>
      <c r="H168" s="1"/>
      <c r="I168" s="1"/>
      <c r="J168" s="507"/>
      <c r="K168" s="507"/>
      <c r="L168" s="1"/>
      <c r="M168" s="1"/>
      <c r="AQ168" s="576"/>
    </row>
    <row r="169" spans="1:43" ht="26.25" customHeight="1">
      <c r="A169" s="1"/>
      <c r="B169" s="1"/>
      <c r="C169" s="1"/>
      <c r="D169" s="576"/>
      <c r="E169" s="506"/>
      <c r="F169" s="1"/>
      <c r="G169" s="295"/>
      <c r="H169" s="1"/>
      <c r="I169" s="1"/>
      <c r="J169" s="507"/>
      <c r="K169" s="507"/>
      <c r="L169" s="1"/>
      <c r="M169" s="1"/>
      <c r="AQ169" s="576"/>
    </row>
    <row r="170" spans="1:43" ht="26.25" customHeight="1">
      <c r="A170" s="1"/>
      <c r="B170" s="1"/>
      <c r="C170" s="1"/>
      <c r="D170" s="576"/>
      <c r="E170" s="506"/>
      <c r="F170" s="1"/>
      <c r="G170" s="295"/>
      <c r="H170" s="1"/>
      <c r="I170" s="1"/>
      <c r="J170" s="507"/>
      <c r="K170" s="507"/>
      <c r="L170" s="1"/>
      <c r="M170" s="1"/>
      <c r="AQ170" s="576"/>
    </row>
    <row r="171" spans="1:43" ht="26.25" customHeight="1">
      <c r="A171" s="1"/>
      <c r="B171" s="1"/>
      <c r="C171" s="1"/>
      <c r="D171" s="576"/>
      <c r="E171" s="506"/>
      <c r="F171" s="1"/>
      <c r="G171" s="295"/>
      <c r="H171" s="1"/>
      <c r="I171" s="1"/>
      <c r="J171" s="507"/>
      <c r="K171" s="507"/>
      <c r="L171" s="1"/>
      <c r="M171" s="1"/>
      <c r="AQ171" s="576"/>
    </row>
    <row r="172" spans="1:43" ht="26.25" customHeight="1">
      <c r="A172" s="1"/>
      <c r="B172" s="1"/>
      <c r="C172" s="1"/>
      <c r="D172" s="576"/>
      <c r="E172" s="506"/>
      <c r="F172" s="1"/>
      <c r="G172" s="295"/>
      <c r="H172" s="1"/>
      <c r="I172" s="1"/>
      <c r="J172" s="507"/>
      <c r="K172" s="507"/>
      <c r="L172" s="1"/>
      <c r="M172" s="1"/>
      <c r="AQ172" s="576"/>
    </row>
    <row r="173" spans="1:43" ht="26.25" customHeight="1">
      <c r="A173" s="1"/>
      <c r="B173" s="1"/>
      <c r="C173" s="1"/>
      <c r="D173" s="576"/>
      <c r="E173" s="506"/>
      <c r="F173" s="1"/>
      <c r="G173" s="295"/>
      <c r="H173" s="1"/>
      <c r="I173" s="1"/>
      <c r="J173" s="507"/>
      <c r="K173" s="507"/>
      <c r="L173" s="1"/>
      <c r="M173" s="1"/>
      <c r="AQ173" s="576"/>
    </row>
    <row r="174" spans="1:43" ht="26.25" customHeight="1">
      <c r="A174" s="1"/>
      <c r="B174" s="1"/>
      <c r="C174" s="1"/>
      <c r="D174" s="576"/>
      <c r="E174" s="506"/>
      <c r="F174" s="1"/>
      <c r="G174" s="295"/>
      <c r="H174" s="1"/>
      <c r="I174" s="1"/>
      <c r="J174" s="507"/>
      <c r="K174" s="507"/>
      <c r="L174" s="1"/>
      <c r="M174" s="1"/>
      <c r="AQ174" s="576"/>
    </row>
    <row r="175" spans="1:43" ht="26.25" customHeight="1">
      <c r="A175" s="1"/>
      <c r="B175" s="1"/>
      <c r="C175" s="1"/>
      <c r="D175" s="576"/>
      <c r="E175" s="506"/>
      <c r="F175" s="1"/>
      <c r="G175" s="295"/>
      <c r="H175" s="1"/>
      <c r="I175" s="1"/>
      <c r="J175" s="507"/>
      <c r="K175" s="507"/>
      <c r="L175" s="1"/>
      <c r="M175" s="1"/>
      <c r="AQ175" s="576"/>
    </row>
    <row r="176" spans="1:43" ht="26.25" customHeight="1">
      <c r="A176" s="1"/>
      <c r="B176" s="1"/>
      <c r="C176" s="1"/>
      <c r="D176" s="576"/>
      <c r="E176" s="506"/>
      <c r="F176" s="1"/>
      <c r="G176" s="295"/>
      <c r="H176" s="1"/>
      <c r="I176" s="1"/>
      <c r="J176" s="507"/>
      <c r="K176" s="507"/>
      <c r="L176" s="1"/>
      <c r="M176" s="1"/>
      <c r="AQ176" s="576"/>
    </row>
    <row r="177" spans="1:43" ht="26.25" customHeight="1">
      <c r="A177" s="1"/>
      <c r="B177" s="1"/>
      <c r="C177" s="1"/>
      <c r="D177" s="576"/>
      <c r="E177" s="506"/>
      <c r="F177" s="1"/>
      <c r="G177" s="295"/>
      <c r="H177" s="1"/>
      <c r="I177" s="1"/>
      <c r="J177" s="507"/>
      <c r="K177" s="507"/>
      <c r="L177" s="1"/>
      <c r="M177" s="1"/>
      <c r="AQ177" s="576"/>
    </row>
    <row r="178" spans="1:43" ht="26.25" customHeight="1">
      <c r="A178" s="1"/>
      <c r="B178" s="1"/>
      <c r="C178" s="1"/>
      <c r="D178" s="576"/>
      <c r="E178" s="506"/>
      <c r="F178" s="1"/>
      <c r="G178" s="295"/>
      <c r="H178" s="1"/>
      <c r="I178" s="1"/>
      <c r="J178" s="507"/>
      <c r="K178" s="507"/>
      <c r="L178" s="1"/>
      <c r="M178" s="1"/>
      <c r="AQ178" s="576"/>
    </row>
    <row r="179" spans="1:43" ht="26.25" customHeight="1">
      <c r="A179" s="1"/>
      <c r="B179" s="1"/>
      <c r="C179" s="1"/>
      <c r="D179" s="576"/>
      <c r="E179" s="506"/>
      <c r="F179" s="1"/>
      <c r="G179" s="295"/>
      <c r="H179" s="1"/>
      <c r="I179" s="1"/>
      <c r="J179" s="507"/>
      <c r="K179" s="507"/>
      <c r="L179" s="1"/>
      <c r="M179" s="1"/>
      <c r="AQ179" s="576"/>
    </row>
    <row r="180" spans="1:43" ht="26.25" customHeight="1">
      <c r="A180" s="1"/>
      <c r="B180" s="1"/>
      <c r="C180" s="1"/>
      <c r="D180" s="576"/>
      <c r="E180" s="506"/>
      <c r="F180" s="1"/>
      <c r="G180" s="295"/>
      <c r="H180" s="1"/>
      <c r="I180" s="1"/>
      <c r="J180" s="507"/>
      <c r="K180" s="507"/>
      <c r="L180" s="1"/>
      <c r="M180" s="1"/>
      <c r="AQ180" s="576"/>
    </row>
    <row r="181" spans="1:43" ht="26.25" customHeight="1">
      <c r="A181" s="1"/>
      <c r="B181" s="1"/>
      <c r="C181" s="1"/>
      <c r="D181" s="576"/>
      <c r="E181" s="506"/>
      <c r="F181" s="1"/>
      <c r="G181" s="295"/>
      <c r="H181" s="1"/>
      <c r="I181" s="1"/>
      <c r="J181" s="507"/>
      <c r="K181" s="507"/>
      <c r="L181" s="1"/>
      <c r="M181" s="1"/>
      <c r="AQ181" s="576"/>
    </row>
    <row r="182" spans="1:43" ht="26.25" customHeight="1">
      <c r="A182" s="1"/>
      <c r="B182" s="1"/>
      <c r="C182" s="1"/>
      <c r="D182" s="576"/>
      <c r="E182" s="506"/>
      <c r="F182" s="1"/>
      <c r="G182" s="295"/>
      <c r="H182" s="1"/>
      <c r="I182" s="1"/>
      <c r="J182" s="507"/>
      <c r="K182" s="507"/>
      <c r="L182" s="1"/>
      <c r="M182" s="1"/>
      <c r="AQ182" s="576"/>
    </row>
    <row r="183" spans="1:43" ht="26.25" customHeight="1">
      <c r="A183" s="1"/>
      <c r="B183" s="1"/>
      <c r="C183" s="1"/>
      <c r="D183" s="576"/>
      <c r="E183" s="506"/>
      <c r="F183" s="1"/>
      <c r="G183" s="295"/>
      <c r="H183" s="1"/>
      <c r="I183" s="1"/>
      <c r="J183" s="507"/>
      <c r="K183" s="507"/>
      <c r="L183" s="1"/>
      <c r="M183" s="1"/>
      <c r="AQ183" s="576"/>
    </row>
    <row r="184" spans="1:43" ht="26.25" customHeight="1">
      <c r="A184" s="1"/>
      <c r="B184" s="1"/>
      <c r="C184" s="1"/>
      <c r="D184" s="576"/>
      <c r="E184" s="506"/>
      <c r="F184" s="1"/>
      <c r="G184" s="295"/>
      <c r="H184" s="1"/>
      <c r="I184" s="1"/>
      <c r="J184" s="507"/>
      <c r="K184" s="507"/>
      <c r="L184" s="1"/>
      <c r="M184" s="1"/>
      <c r="AQ184" s="576"/>
    </row>
    <row r="185" spans="1:43" ht="26.25" customHeight="1">
      <c r="A185" s="1"/>
      <c r="B185" s="1"/>
      <c r="C185" s="1"/>
      <c r="D185" s="576"/>
      <c r="E185" s="506"/>
      <c r="F185" s="1"/>
      <c r="G185" s="295"/>
      <c r="H185" s="1"/>
      <c r="I185" s="1"/>
      <c r="J185" s="507"/>
      <c r="K185" s="507"/>
      <c r="L185" s="1"/>
      <c r="M185" s="1"/>
      <c r="AQ185" s="576"/>
    </row>
    <row r="186" spans="1:43" ht="26.25" customHeight="1">
      <c r="A186" s="1"/>
      <c r="B186" s="1"/>
      <c r="C186" s="1"/>
      <c r="D186" s="576"/>
      <c r="E186" s="506"/>
      <c r="F186" s="1"/>
      <c r="G186" s="295"/>
      <c r="H186" s="1"/>
      <c r="I186" s="1"/>
      <c r="J186" s="507"/>
      <c r="K186" s="507"/>
      <c r="L186" s="1"/>
      <c r="M186" s="1"/>
      <c r="AQ186" s="576"/>
    </row>
    <row r="187" spans="1:43" ht="26.25" customHeight="1">
      <c r="A187" s="1"/>
      <c r="B187" s="1"/>
      <c r="C187" s="1"/>
      <c r="D187" s="576"/>
      <c r="E187" s="506"/>
      <c r="F187" s="1"/>
      <c r="G187" s="295"/>
      <c r="H187" s="1"/>
      <c r="I187" s="1"/>
      <c r="J187" s="507"/>
      <c r="K187" s="507"/>
      <c r="L187" s="1"/>
      <c r="M187" s="1"/>
      <c r="AQ187" s="576"/>
    </row>
    <row r="188" spans="1:43" ht="26.25" customHeight="1">
      <c r="A188" s="1"/>
      <c r="B188" s="1"/>
      <c r="C188" s="1"/>
      <c r="D188" s="576"/>
      <c r="E188" s="506"/>
      <c r="F188" s="1"/>
      <c r="G188" s="295"/>
      <c r="H188" s="1"/>
      <c r="I188" s="1"/>
      <c r="J188" s="507"/>
      <c r="K188" s="507"/>
      <c r="L188" s="1"/>
      <c r="M188" s="1"/>
      <c r="AQ188" s="576"/>
    </row>
    <row r="189" spans="1:43" ht="26.25" customHeight="1">
      <c r="A189" s="1"/>
      <c r="B189" s="1"/>
      <c r="C189" s="1"/>
      <c r="D189" s="576"/>
      <c r="E189" s="506"/>
      <c r="F189" s="1"/>
      <c r="G189" s="295"/>
      <c r="H189" s="1"/>
      <c r="I189" s="1"/>
      <c r="J189" s="507"/>
      <c r="K189" s="507"/>
      <c r="L189" s="1"/>
      <c r="M189" s="1"/>
      <c r="AQ189" s="576"/>
    </row>
    <row r="190" spans="1:43" ht="26.25" customHeight="1">
      <c r="A190" s="1"/>
      <c r="B190" s="1"/>
      <c r="C190" s="1"/>
      <c r="D190" s="576"/>
      <c r="E190" s="506"/>
      <c r="F190" s="1"/>
      <c r="G190" s="295"/>
      <c r="H190" s="1"/>
      <c r="I190" s="1"/>
      <c r="J190" s="507"/>
      <c r="K190" s="507"/>
      <c r="L190" s="1"/>
      <c r="M190" s="1"/>
      <c r="AQ190" s="576"/>
    </row>
    <row r="191" spans="1:43" ht="26.25" customHeight="1">
      <c r="A191" s="1"/>
      <c r="B191" s="1"/>
      <c r="C191" s="1"/>
      <c r="D191" s="576"/>
      <c r="E191" s="506"/>
      <c r="F191" s="1"/>
      <c r="G191" s="295"/>
      <c r="H191" s="1"/>
      <c r="I191" s="1"/>
      <c r="J191" s="507"/>
      <c r="K191" s="507"/>
      <c r="L191" s="1"/>
      <c r="M191" s="1"/>
      <c r="AQ191" s="576"/>
    </row>
    <row r="192" spans="1:43" ht="26.25" customHeight="1">
      <c r="A192" s="1"/>
      <c r="B192" s="1"/>
      <c r="C192" s="1"/>
      <c r="D192" s="576"/>
      <c r="E192" s="506"/>
      <c r="F192" s="1"/>
      <c r="G192" s="295"/>
      <c r="H192" s="1"/>
      <c r="I192" s="1"/>
      <c r="J192" s="507"/>
      <c r="K192" s="507"/>
      <c r="L192" s="1"/>
      <c r="M192" s="1"/>
      <c r="AQ192" s="576"/>
    </row>
    <row r="193" spans="1:43" ht="26.25" customHeight="1">
      <c r="A193" s="1"/>
      <c r="B193" s="1"/>
      <c r="C193" s="1"/>
      <c r="D193" s="576"/>
      <c r="E193" s="506"/>
      <c r="F193" s="1"/>
      <c r="G193" s="295"/>
      <c r="H193" s="1"/>
      <c r="I193" s="1"/>
      <c r="J193" s="507"/>
      <c r="K193" s="507"/>
      <c r="L193" s="1"/>
      <c r="M193" s="1"/>
      <c r="AQ193" s="576"/>
    </row>
    <row r="194" spans="1:43" ht="26.25" customHeight="1">
      <c r="A194" s="1"/>
      <c r="B194" s="1"/>
      <c r="C194" s="1"/>
      <c r="D194" s="576"/>
      <c r="E194" s="506"/>
      <c r="F194" s="1"/>
      <c r="G194" s="295"/>
      <c r="H194" s="1"/>
      <c r="I194" s="1"/>
      <c r="J194" s="507"/>
      <c r="K194" s="507"/>
      <c r="L194" s="1"/>
      <c r="M194" s="1"/>
      <c r="AQ194" s="576"/>
    </row>
    <row r="195" spans="1:43" ht="26.25" customHeight="1">
      <c r="A195" s="1"/>
      <c r="B195" s="1"/>
      <c r="C195" s="1"/>
      <c r="D195" s="576"/>
      <c r="E195" s="506"/>
      <c r="F195" s="1"/>
      <c r="G195" s="295"/>
      <c r="H195" s="1"/>
      <c r="I195" s="1"/>
      <c r="J195" s="507"/>
      <c r="K195" s="507"/>
      <c r="L195" s="1"/>
      <c r="M195" s="1"/>
      <c r="AQ195" s="576"/>
    </row>
    <row r="196" spans="1:43" ht="26.25" customHeight="1">
      <c r="A196" s="1"/>
      <c r="B196" s="1"/>
      <c r="C196" s="1"/>
      <c r="D196" s="576"/>
      <c r="E196" s="506"/>
      <c r="F196" s="1"/>
      <c r="G196" s="295"/>
      <c r="H196" s="1"/>
      <c r="I196" s="1"/>
      <c r="J196" s="507"/>
      <c r="K196" s="507"/>
      <c r="L196" s="1"/>
      <c r="M196" s="1"/>
      <c r="AQ196" s="576"/>
    </row>
    <row r="197" spans="1:43" ht="26.25" customHeight="1">
      <c r="A197" s="1"/>
      <c r="B197" s="1"/>
      <c r="C197" s="1"/>
      <c r="D197" s="576"/>
      <c r="E197" s="506"/>
      <c r="F197" s="1"/>
      <c r="G197" s="295"/>
      <c r="H197" s="1"/>
      <c r="I197" s="1"/>
      <c r="J197" s="507"/>
      <c r="K197" s="507"/>
      <c r="L197" s="1"/>
      <c r="M197" s="1"/>
      <c r="AQ197" s="576"/>
    </row>
    <row r="198" spans="1:43" ht="26.25" customHeight="1">
      <c r="A198" s="1"/>
      <c r="B198" s="1"/>
      <c r="C198" s="1"/>
      <c r="D198" s="576"/>
      <c r="E198" s="506"/>
      <c r="F198" s="1"/>
      <c r="G198" s="295"/>
      <c r="H198" s="1"/>
      <c r="I198" s="1"/>
      <c r="J198" s="507"/>
      <c r="K198" s="507"/>
      <c r="L198" s="1"/>
      <c r="M198" s="1"/>
      <c r="AQ198" s="576"/>
    </row>
    <row r="199" spans="1:43" ht="26.25" customHeight="1">
      <c r="A199" s="1"/>
      <c r="B199" s="1"/>
      <c r="C199" s="1"/>
      <c r="D199" s="576"/>
      <c r="E199" s="506"/>
      <c r="F199" s="1"/>
      <c r="G199" s="295"/>
      <c r="H199" s="1"/>
      <c r="I199" s="1"/>
      <c r="J199" s="507"/>
      <c r="K199" s="507"/>
      <c r="L199" s="1"/>
      <c r="M199" s="1"/>
      <c r="AQ199" s="576"/>
    </row>
    <row r="200" spans="1:43" ht="26.25" customHeight="1">
      <c r="A200" s="1"/>
      <c r="B200" s="1"/>
      <c r="C200" s="1"/>
      <c r="D200" s="576"/>
      <c r="E200" s="506"/>
      <c r="F200" s="1"/>
      <c r="G200" s="295"/>
      <c r="H200" s="1"/>
      <c r="I200" s="1"/>
      <c r="J200" s="507"/>
      <c r="K200" s="507"/>
      <c r="L200" s="1"/>
      <c r="M200" s="1"/>
      <c r="AQ200" s="576"/>
    </row>
    <row r="201" spans="1:43" ht="26.25" customHeight="1">
      <c r="A201" s="1"/>
      <c r="B201" s="1"/>
      <c r="C201" s="1"/>
      <c r="D201" s="576"/>
      <c r="E201" s="506"/>
      <c r="F201" s="1"/>
      <c r="G201" s="295"/>
      <c r="H201" s="1"/>
      <c r="I201" s="1"/>
      <c r="J201" s="507"/>
      <c r="K201" s="507"/>
      <c r="L201" s="1"/>
      <c r="M201" s="1"/>
      <c r="AQ201" s="576"/>
    </row>
    <row r="202" spans="1:43" ht="26.25" customHeight="1">
      <c r="A202" s="1"/>
      <c r="B202" s="1"/>
      <c r="C202" s="1"/>
      <c r="D202" s="576"/>
      <c r="E202" s="506"/>
      <c r="F202" s="1"/>
      <c r="G202" s="295"/>
      <c r="H202" s="1"/>
      <c r="I202" s="1"/>
      <c r="J202" s="507"/>
      <c r="K202" s="507"/>
      <c r="L202" s="1"/>
      <c r="M202" s="1"/>
      <c r="AQ202" s="576"/>
    </row>
    <row r="203" spans="1:43" ht="26.25" customHeight="1">
      <c r="A203" s="1"/>
      <c r="B203" s="1"/>
      <c r="C203" s="1"/>
      <c r="D203" s="576"/>
      <c r="E203" s="506"/>
      <c r="F203" s="1"/>
      <c r="G203" s="295"/>
      <c r="H203" s="1"/>
      <c r="I203" s="1"/>
      <c r="J203" s="507"/>
      <c r="K203" s="507"/>
      <c r="L203" s="1"/>
      <c r="M203" s="1"/>
      <c r="AQ203" s="576"/>
    </row>
    <row r="204" spans="1:43" ht="26.25" customHeight="1">
      <c r="A204" s="1"/>
      <c r="B204" s="1"/>
      <c r="C204" s="1"/>
      <c r="D204" s="576"/>
      <c r="E204" s="506"/>
      <c r="F204" s="1"/>
      <c r="G204" s="295"/>
      <c r="H204" s="1"/>
      <c r="I204" s="1"/>
      <c r="J204" s="507"/>
      <c r="K204" s="507"/>
      <c r="L204" s="1"/>
      <c r="M204" s="1"/>
      <c r="AQ204" s="576"/>
    </row>
    <row r="205" spans="1:43" ht="26.25" customHeight="1">
      <c r="A205" s="1"/>
      <c r="B205" s="1"/>
      <c r="C205" s="1"/>
      <c r="D205" s="576"/>
      <c r="E205" s="506"/>
      <c r="F205" s="1"/>
      <c r="G205" s="295"/>
      <c r="H205" s="1"/>
      <c r="I205" s="1"/>
      <c r="J205" s="507"/>
      <c r="K205" s="507"/>
      <c r="L205" s="1"/>
      <c r="M205" s="1"/>
      <c r="AQ205" s="576"/>
    </row>
    <row r="206" spans="1:43" ht="26.25" customHeight="1">
      <c r="A206" s="1"/>
      <c r="B206" s="1"/>
      <c r="C206" s="1"/>
      <c r="D206" s="576"/>
      <c r="E206" s="506"/>
      <c r="F206" s="1"/>
      <c r="G206" s="295"/>
      <c r="H206" s="1"/>
      <c r="I206" s="1"/>
      <c r="J206" s="507"/>
      <c r="K206" s="507"/>
      <c r="L206" s="1"/>
      <c r="M206" s="1"/>
      <c r="AQ206" s="576"/>
    </row>
    <row r="207" spans="1:43" ht="26.25" customHeight="1">
      <c r="A207" s="1"/>
      <c r="B207" s="1"/>
      <c r="C207" s="1"/>
      <c r="D207" s="576"/>
      <c r="E207" s="506"/>
      <c r="F207" s="1"/>
      <c r="G207" s="295"/>
      <c r="H207" s="1"/>
      <c r="I207" s="1"/>
      <c r="J207" s="507"/>
      <c r="K207" s="507"/>
      <c r="L207" s="1"/>
      <c r="M207" s="1"/>
      <c r="AQ207" s="576"/>
    </row>
    <row r="208" spans="1:43" ht="26.25" customHeight="1">
      <c r="A208" s="1"/>
      <c r="B208" s="1"/>
      <c r="C208" s="1"/>
      <c r="D208" s="576"/>
      <c r="E208" s="506"/>
      <c r="F208" s="1"/>
      <c r="G208" s="295"/>
      <c r="H208" s="1"/>
      <c r="I208" s="1"/>
      <c r="J208" s="507"/>
      <c r="K208" s="507"/>
      <c r="L208" s="1"/>
      <c r="M208" s="1"/>
      <c r="AQ208" s="576"/>
    </row>
    <row r="209" spans="1:43" ht="26.25" customHeight="1">
      <c r="A209" s="1"/>
      <c r="B209" s="1"/>
      <c r="C209" s="1"/>
      <c r="D209" s="576"/>
      <c r="E209" s="506"/>
      <c r="F209" s="1"/>
      <c r="G209" s="295"/>
      <c r="H209" s="1"/>
      <c r="I209" s="1"/>
      <c r="J209" s="507"/>
      <c r="K209" s="507"/>
      <c r="L209" s="1"/>
      <c r="M209" s="1"/>
      <c r="AQ209" s="576"/>
    </row>
    <row r="210" spans="1:43" ht="26.25" customHeight="1">
      <c r="A210" s="1"/>
      <c r="B210" s="1"/>
      <c r="C210" s="1"/>
      <c r="D210" s="576"/>
      <c r="E210" s="506"/>
      <c r="F210" s="1"/>
      <c r="G210" s="295"/>
      <c r="H210" s="1"/>
      <c r="I210" s="1"/>
      <c r="J210" s="507"/>
      <c r="K210" s="507"/>
      <c r="L210" s="1"/>
      <c r="M210" s="1"/>
      <c r="AQ210" s="576"/>
    </row>
    <row r="211" spans="1:43" ht="26.25" customHeight="1">
      <c r="A211" s="1"/>
      <c r="B211" s="1"/>
      <c r="C211" s="1"/>
      <c r="D211" s="576"/>
      <c r="E211" s="506"/>
      <c r="F211" s="1"/>
      <c r="G211" s="295"/>
      <c r="H211" s="1"/>
      <c r="I211" s="1"/>
      <c r="J211" s="507"/>
      <c r="K211" s="507"/>
      <c r="L211" s="1"/>
      <c r="M211" s="1"/>
      <c r="AQ211" s="576"/>
    </row>
    <row r="212" spans="1:43" ht="26.25" customHeight="1">
      <c r="A212" s="1"/>
      <c r="B212" s="1"/>
      <c r="C212" s="1"/>
      <c r="D212" s="576"/>
      <c r="E212" s="506"/>
      <c r="F212" s="1"/>
      <c r="G212" s="295"/>
      <c r="H212" s="1"/>
      <c r="I212" s="1"/>
      <c r="J212" s="507"/>
      <c r="K212" s="507"/>
      <c r="L212" s="1"/>
      <c r="M212" s="1"/>
      <c r="AQ212" s="576"/>
    </row>
    <row r="213" spans="1:43" ht="26.25" customHeight="1">
      <c r="A213" s="1"/>
      <c r="B213" s="1"/>
      <c r="C213" s="1"/>
      <c r="D213" s="576"/>
      <c r="E213" s="506"/>
      <c r="F213" s="1"/>
      <c r="G213" s="295"/>
      <c r="H213" s="1"/>
      <c r="I213" s="1"/>
      <c r="J213" s="507"/>
      <c r="K213" s="507"/>
      <c r="L213" s="1"/>
      <c r="M213" s="1"/>
      <c r="AQ213" s="576"/>
    </row>
    <row r="214" spans="1:43" ht="26.25" customHeight="1">
      <c r="A214" s="1"/>
      <c r="B214" s="1"/>
      <c r="C214" s="1"/>
      <c r="D214" s="576"/>
      <c r="E214" s="506"/>
      <c r="F214" s="1"/>
      <c r="G214" s="295"/>
      <c r="H214" s="1"/>
      <c r="I214" s="1"/>
      <c r="J214" s="507"/>
      <c r="K214" s="507"/>
      <c r="L214" s="1"/>
      <c r="M214" s="1"/>
      <c r="AQ214" s="576"/>
    </row>
    <row r="215" spans="1:43" ht="26.25" customHeight="1">
      <c r="A215" s="1"/>
      <c r="B215" s="1"/>
      <c r="C215" s="1"/>
      <c r="D215" s="576"/>
      <c r="E215" s="506"/>
      <c r="F215" s="1"/>
      <c r="G215" s="295"/>
      <c r="H215" s="1"/>
      <c r="I215" s="1"/>
      <c r="J215" s="507"/>
      <c r="K215" s="507"/>
      <c r="L215" s="1"/>
      <c r="M215" s="1"/>
      <c r="AQ215" s="576"/>
    </row>
    <row r="216" spans="1:43" ht="26.25" customHeight="1">
      <c r="A216" s="1"/>
      <c r="B216" s="1"/>
      <c r="C216" s="1"/>
      <c r="D216" s="576"/>
      <c r="E216" s="506"/>
      <c r="F216" s="1"/>
      <c r="G216" s="295"/>
      <c r="H216" s="1"/>
      <c r="I216" s="1"/>
      <c r="J216" s="507"/>
      <c r="K216" s="507"/>
      <c r="L216" s="1"/>
      <c r="M216" s="1"/>
      <c r="AQ216" s="576"/>
    </row>
    <row r="217" spans="1:43" ht="26.25" customHeight="1">
      <c r="A217" s="1"/>
      <c r="B217" s="1"/>
      <c r="C217" s="1"/>
      <c r="D217" s="576"/>
      <c r="E217" s="506"/>
      <c r="F217" s="1"/>
      <c r="G217" s="295"/>
      <c r="H217" s="1"/>
      <c r="I217" s="1"/>
      <c r="J217" s="507"/>
      <c r="K217" s="507"/>
      <c r="L217" s="1"/>
      <c r="M217" s="1"/>
      <c r="AQ217" s="576"/>
    </row>
    <row r="218" spans="1:43" ht="26.25" customHeight="1">
      <c r="A218" s="1"/>
      <c r="B218" s="1"/>
      <c r="C218" s="1"/>
      <c r="D218" s="576"/>
      <c r="E218" s="506"/>
      <c r="F218" s="1"/>
      <c r="G218" s="295"/>
      <c r="H218" s="1"/>
      <c r="I218" s="1"/>
      <c r="J218" s="507"/>
      <c r="K218" s="507"/>
      <c r="L218" s="1"/>
      <c r="M218" s="1"/>
      <c r="AQ218" s="576"/>
    </row>
    <row r="219" spans="1:43" ht="26.25" customHeight="1">
      <c r="A219" s="1"/>
      <c r="B219" s="1"/>
      <c r="C219" s="1"/>
      <c r="D219" s="576"/>
      <c r="E219" s="506"/>
      <c r="F219" s="1"/>
      <c r="G219" s="295"/>
      <c r="H219" s="1"/>
      <c r="I219" s="1"/>
      <c r="J219" s="507"/>
      <c r="K219" s="507"/>
      <c r="L219" s="1"/>
      <c r="M219" s="1"/>
      <c r="AQ219" s="576"/>
    </row>
    <row r="220" spans="1:43" ht="26.25" customHeight="1">
      <c r="A220" s="1"/>
      <c r="B220" s="1"/>
      <c r="C220" s="1"/>
      <c r="D220" s="576"/>
      <c r="E220" s="506"/>
      <c r="F220" s="1"/>
      <c r="G220" s="295"/>
      <c r="H220" s="1"/>
      <c r="I220" s="1"/>
      <c r="J220" s="507"/>
      <c r="K220" s="507"/>
      <c r="L220" s="1"/>
      <c r="M220" s="1"/>
      <c r="AQ220" s="576"/>
    </row>
    <row r="221" spans="1:43" ht="26.25" customHeight="1">
      <c r="A221" s="1"/>
      <c r="B221" s="1"/>
      <c r="C221" s="1"/>
      <c r="D221" s="576"/>
      <c r="E221" s="506"/>
      <c r="F221" s="1"/>
      <c r="G221" s="295"/>
      <c r="H221" s="1"/>
      <c r="I221" s="1"/>
      <c r="J221" s="507"/>
      <c r="K221" s="507"/>
      <c r="L221" s="1"/>
      <c r="M221" s="1"/>
      <c r="AQ221" s="576"/>
    </row>
    <row r="222" spans="1:43" ht="26.25" customHeight="1">
      <c r="A222" s="1"/>
      <c r="B222" s="1"/>
      <c r="C222" s="1"/>
      <c r="D222" s="576"/>
      <c r="E222" s="506"/>
      <c r="F222" s="1"/>
      <c r="G222" s="295"/>
      <c r="H222" s="1"/>
      <c r="I222" s="1"/>
      <c r="J222" s="507"/>
      <c r="K222" s="507"/>
      <c r="L222" s="1"/>
      <c r="M222" s="1"/>
      <c r="AQ222" s="576"/>
    </row>
    <row r="223" spans="1:43" ht="26.25" customHeight="1">
      <c r="A223" s="1"/>
      <c r="B223" s="1"/>
      <c r="C223" s="1"/>
      <c r="D223" s="576"/>
      <c r="E223" s="506"/>
      <c r="F223" s="1"/>
      <c r="G223" s="295"/>
      <c r="H223" s="1"/>
      <c r="I223" s="1"/>
      <c r="J223" s="507"/>
      <c r="K223" s="507"/>
      <c r="L223" s="1"/>
      <c r="M223" s="1"/>
      <c r="AQ223" s="576"/>
    </row>
    <row r="224" spans="1:43" ht="26.25" customHeight="1">
      <c r="A224" s="1"/>
      <c r="B224" s="1"/>
      <c r="C224" s="1"/>
      <c r="D224" s="576"/>
      <c r="E224" s="506"/>
      <c r="F224" s="1"/>
      <c r="G224" s="295"/>
      <c r="H224" s="1"/>
      <c r="I224" s="1"/>
      <c r="J224" s="507"/>
      <c r="K224" s="507"/>
      <c r="L224" s="1"/>
      <c r="M224" s="1"/>
      <c r="AQ224" s="576"/>
    </row>
    <row r="225" spans="1:43" ht="26.25" customHeight="1">
      <c r="A225" s="1"/>
      <c r="B225" s="1"/>
      <c r="C225" s="1"/>
      <c r="D225" s="576"/>
      <c r="E225" s="506"/>
      <c r="F225" s="1"/>
      <c r="G225" s="295"/>
      <c r="H225" s="1"/>
      <c r="I225" s="1"/>
      <c r="J225" s="507"/>
      <c r="K225" s="507"/>
      <c r="L225" s="1"/>
      <c r="M225" s="1"/>
      <c r="AQ225" s="576"/>
    </row>
    <row r="226" spans="1:43" ht="26.25" customHeight="1">
      <c r="A226" s="1"/>
      <c r="B226" s="1"/>
      <c r="C226" s="1"/>
      <c r="D226" s="576"/>
      <c r="E226" s="506"/>
      <c r="F226" s="1"/>
      <c r="G226" s="295"/>
      <c r="H226" s="1"/>
      <c r="I226" s="1"/>
      <c r="J226" s="507"/>
      <c r="K226" s="507"/>
      <c r="L226" s="1"/>
      <c r="M226" s="1"/>
      <c r="AQ226" s="576"/>
    </row>
    <row r="227" spans="1:43" ht="26.25" customHeight="1">
      <c r="A227" s="1"/>
      <c r="B227" s="1"/>
      <c r="C227" s="1"/>
      <c r="D227" s="576"/>
      <c r="E227" s="506"/>
      <c r="F227" s="1"/>
      <c r="G227" s="295"/>
      <c r="H227" s="1"/>
      <c r="I227" s="1"/>
      <c r="J227" s="507"/>
      <c r="K227" s="507"/>
      <c r="L227" s="1"/>
      <c r="M227" s="1"/>
      <c r="AQ227" s="576"/>
    </row>
    <row r="228" spans="1:43" ht="26.25" customHeight="1">
      <c r="A228" s="1"/>
      <c r="B228" s="1"/>
      <c r="C228" s="1"/>
      <c r="D228" s="576"/>
      <c r="E228" s="506"/>
      <c r="F228" s="1"/>
      <c r="G228" s="295"/>
      <c r="H228" s="1"/>
      <c r="I228" s="1"/>
      <c r="J228" s="507"/>
      <c r="K228" s="507"/>
      <c r="L228" s="1"/>
      <c r="M228" s="1"/>
      <c r="AQ228" s="576"/>
    </row>
    <row r="229" spans="1:43" ht="26.25" customHeight="1">
      <c r="A229" s="1"/>
      <c r="B229" s="1"/>
      <c r="C229" s="1"/>
      <c r="D229" s="576"/>
      <c r="E229" s="506"/>
      <c r="F229" s="1"/>
      <c r="G229" s="295"/>
      <c r="H229" s="1"/>
      <c r="I229" s="1"/>
      <c r="J229" s="507"/>
      <c r="K229" s="507"/>
      <c r="L229" s="1"/>
      <c r="M229" s="1"/>
      <c r="AQ229" s="576"/>
    </row>
    <row r="230" spans="1:43" ht="26.25" customHeight="1">
      <c r="A230" s="1"/>
      <c r="B230" s="1"/>
      <c r="C230" s="1"/>
      <c r="D230" s="576"/>
      <c r="E230" s="506"/>
      <c r="F230" s="1"/>
      <c r="G230" s="295"/>
      <c r="H230" s="1"/>
      <c r="I230" s="1"/>
      <c r="J230" s="507"/>
      <c r="K230" s="507"/>
      <c r="L230" s="1"/>
      <c r="M230" s="1"/>
      <c r="AQ230" s="576"/>
    </row>
    <row r="231" spans="1:43" ht="26.25" customHeight="1">
      <c r="A231" s="1"/>
      <c r="B231" s="1"/>
      <c r="C231" s="1"/>
      <c r="D231" s="576"/>
      <c r="E231" s="506"/>
      <c r="F231" s="1"/>
      <c r="G231" s="295"/>
      <c r="H231" s="1"/>
      <c r="I231" s="1"/>
      <c r="J231" s="507"/>
      <c r="K231" s="507"/>
      <c r="L231" s="1"/>
      <c r="M231" s="1"/>
      <c r="AQ231" s="576"/>
    </row>
    <row r="232" spans="1:43" ht="26.25" customHeight="1">
      <c r="A232" s="1"/>
      <c r="B232" s="1"/>
      <c r="C232" s="1"/>
      <c r="D232" s="576"/>
      <c r="E232" s="506"/>
      <c r="F232" s="1"/>
      <c r="G232" s="295"/>
      <c r="H232" s="1"/>
      <c r="I232" s="1"/>
      <c r="J232" s="507"/>
      <c r="K232" s="507"/>
      <c r="L232" s="1"/>
      <c r="M232" s="1"/>
      <c r="AQ232" s="576"/>
    </row>
    <row r="233" spans="1:43" ht="26.25" customHeight="1">
      <c r="A233" s="1"/>
      <c r="B233" s="1"/>
      <c r="C233" s="1"/>
      <c r="D233" s="576"/>
      <c r="E233" s="506"/>
      <c r="F233" s="1"/>
      <c r="G233" s="295"/>
      <c r="H233" s="1"/>
      <c r="I233" s="1"/>
      <c r="J233" s="507"/>
      <c r="K233" s="507"/>
      <c r="L233" s="1"/>
      <c r="M233" s="1"/>
      <c r="AQ233" s="576"/>
    </row>
    <row r="234" spans="1:43" ht="26.25" customHeight="1">
      <c r="A234" s="1"/>
      <c r="B234" s="1"/>
      <c r="C234" s="1"/>
      <c r="D234" s="576"/>
      <c r="E234" s="506"/>
      <c r="F234" s="1"/>
      <c r="G234" s="295"/>
      <c r="H234" s="1"/>
      <c r="I234" s="1"/>
      <c r="J234" s="507"/>
      <c r="K234" s="507"/>
      <c r="L234" s="1"/>
      <c r="M234" s="1"/>
      <c r="AQ234" s="576"/>
    </row>
    <row r="235" spans="1:43" ht="26.25" customHeight="1">
      <c r="A235" s="1"/>
      <c r="B235" s="1"/>
      <c r="C235" s="1"/>
      <c r="D235" s="576"/>
      <c r="E235" s="506"/>
      <c r="F235" s="1"/>
      <c r="G235" s="295"/>
      <c r="H235" s="1"/>
      <c r="I235" s="1"/>
      <c r="J235" s="507"/>
      <c r="K235" s="507"/>
      <c r="L235" s="1"/>
      <c r="M235" s="1"/>
      <c r="AQ235" s="576"/>
    </row>
    <row r="236" spans="1:43" ht="26.25" customHeight="1">
      <c r="A236" s="1"/>
      <c r="B236" s="1"/>
      <c r="C236" s="1"/>
      <c r="D236" s="576"/>
      <c r="E236" s="506"/>
      <c r="F236" s="1"/>
      <c r="G236" s="295"/>
      <c r="H236" s="1"/>
      <c r="I236" s="1"/>
      <c r="J236" s="507"/>
      <c r="K236" s="507"/>
      <c r="L236" s="1"/>
      <c r="M236" s="1"/>
      <c r="AQ236" s="576"/>
    </row>
    <row r="237" spans="1:43" ht="26.25" customHeight="1">
      <c r="A237" s="1"/>
      <c r="B237" s="1"/>
      <c r="C237" s="1"/>
      <c r="D237" s="576"/>
      <c r="E237" s="506"/>
      <c r="F237" s="1"/>
      <c r="G237" s="295"/>
      <c r="H237" s="1"/>
      <c r="I237" s="1"/>
      <c r="J237" s="507"/>
      <c r="K237" s="507"/>
      <c r="L237" s="1"/>
      <c r="M237" s="1"/>
      <c r="AQ237" s="576"/>
    </row>
    <row r="238" spans="1:43" ht="26.25" customHeight="1">
      <c r="A238" s="1"/>
      <c r="B238" s="1"/>
      <c r="C238" s="1"/>
      <c r="D238" s="576"/>
      <c r="E238" s="506"/>
      <c r="F238" s="1"/>
      <c r="G238" s="295"/>
      <c r="H238" s="1"/>
      <c r="I238" s="1"/>
      <c r="J238" s="507"/>
      <c r="K238" s="507"/>
      <c r="L238" s="1"/>
      <c r="M238" s="1"/>
      <c r="AQ238" s="576"/>
    </row>
    <row r="239" spans="1:43" ht="26.25" customHeight="1">
      <c r="A239" s="1"/>
      <c r="B239" s="1"/>
      <c r="C239" s="1"/>
      <c r="D239" s="576"/>
      <c r="E239" s="506"/>
      <c r="F239" s="1"/>
      <c r="G239" s="295"/>
      <c r="H239" s="1"/>
      <c r="I239" s="1"/>
      <c r="J239" s="507"/>
      <c r="K239" s="507"/>
      <c r="L239" s="1"/>
      <c r="M239" s="1"/>
      <c r="AQ239" s="576"/>
    </row>
    <row r="240" spans="1:43" ht="26.25" customHeight="1">
      <c r="A240" s="1"/>
      <c r="B240" s="1"/>
      <c r="C240" s="1"/>
      <c r="D240" s="576"/>
      <c r="E240" s="506"/>
      <c r="F240" s="1"/>
      <c r="G240" s="295"/>
      <c r="H240" s="1"/>
      <c r="I240" s="1"/>
      <c r="J240" s="507"/>
      <c r="K240" s="507"/>
      <c r="L240" s="1"/>
      <c r="M240" s="1"/>
      <c r="AQ240" s="576"/>
    </row>
    <row r="241" spans="1:43" ht="26.25" customHeight="1">
      <c r="A241" s="1"/>
      <c r="B241" s="1"/>
      <c r="C241" s="1"/>
      <c r="D241" s="576"/>
      <c r="E241" s="506"/>
      <c r="F241" s="1"/>
      <c r="G241" s="295"/>
      <c r="H241" s="1"/>
      <c r="I241" s="1"/>
      <c r="J241" s="507"/>
      <c r="K241" s="507"/>
      <c r="L241" s="1"/>
      <c r="M241" s="1"/>
      <c r="AQ241" s="576"/>
    </row>
    <row r="242" spans="1:43" ht="26.25" customHeight="1">
      <c r="A242" s="1"/>
      <c r="B242" s="1"/>
      <c r="C242" s="1"/>
      <c r="D242" s="576"/>
      <c r="E242" s="506"/>
      <c r="F242" s="1"/>
      <c r="G242" s="295"/>
      <c r="H242" s="1"/>
      <c r="I242" s="1"/>
      <c r="J242" s="507"/>
      <c r="K242" s="507"/>
      <c r="L242" s="1"/>
      <c r="M242" s="1"/>
      <c r="AQ242" s="576"/>
    </row>
    <row r="243" spans="1:43" ht="26.25" customHeight="1">
      <c r="A243" s="1"/>
      <c r="B243" s="1"/>
      <c r="C243" s="1"/>
      <c r="D243" s="576"/>
      <c r="E243" s="506"/>
      <c r="F243" s="1"/>
      <c r="G243" s="295"/>
      <c r="H243" s="1"/>
      <c r="I243" s="1"/>
      <c r="J243" s="507"/>
      <c r="K243" s="507"/>
      <c r="L243" s="1"/>
      <c r="M243" s="1"/>
      <c r="AQ243" s="576"/>
    </row>
    <row r="244" spans="1:43" ht="26.25" customHeight="1">
      <c r="A244" s="1"/>
      <c r="B244" s="1"/>
      <c r="C244" s="1"/>
      <c r="D244" s="576"/>
      <c r="E244" s="506"/>
      <c r="F244" s="1"/>
      <c r="G244" s="295"/>
      <c r="H244" s="1"/>
      <c r="I244" s="1"/>
      <c r="J244" s="507"/>
      <c r="K244" s="507"/>
      <c r="L244" s="1"/>
      <c r="M244" s="1"/>
      <c r="AQ244" s="576"/>
    </row>
    <row r="245" spans="1:43" ht="26.25" customHeight="1">
      <c r="A245" s="1"/>
      <c r="B245" s="1"/>
      <c r="C245" s="1"/>
      <c r="D245" s="576"/>
      <c r="E245" s="506"/>
      <c r="F245" s="1"/>
      <c r="G245" s="295"/>
      <c r="H245" s="1"/>
      <c r="I245" s="1"/>
      <c r="J245" s="507"/>
      <c r="K245" s="507"/>
      <c r="L245" s="1"/>
      <c r="M245" s="1"/>
      <c r="AQ245" s="576"/>
    </row>
    <row r="246" spans="1:43" ht="26.25" customHeight="1">
      <c r="A246" s="1"/>
      <c r="B246" s="1"/>
      <c r="C246" s="1"/>
      <c r="D246" s="576"/>
      <c r="E246" s="506"/>
      <c r="F246" s="1"/>
      <c r="G246" s="295"/>
      <c r="H246" s="1"/>
      <c r="I246" s="1"/>
      <c r="J246" s="507"/>
      <c r="K246" s="507"/>
      <c r="L246" s="1"/>
      <c r="M246" s="1"/>
      <c r="AQ246" s="576"/>
    </row>
    <row r="247" spans="1:43" ht="26.25" customHeight="1">
      <c r="A247" s="1"/>
      <c r="B247" s="1"/>
      <c r="C247" s="1"/>
      <c r="D247" s="576"/>
      <c r="E247" s="506"/>
      <c r="F247" s="1"/>
      <c r="G247" s="295"/>
      <c r="H247" s="1"/>
      <c r="I247" s="1"/>
      <c r="J247" s="507"/>
      <c r="K247" s="507"/>
      <c r="L247" s="1"/>
      <c r="M247" s="1"/>
      <c r="AQ247" s="576"/>
    </row>
    <row r="248" spans="1:43" ht="26.25" customHeight="1">
      <c r="A248" s="1"/>
      <c r="B248" s="1"/>
      <c r="C248" s="1"/>
      <c r="D248" s="576"/>
      <c r="E248" s="506"/>
      <c r="F248" s="1"/>
      <c r="G248" s="295"/>
      <c r="H248" s="1"/>
      <c r="I248" s="1"/>
      <c r="J248" s="507"/>
      <c r="K248" s="507"/>
      <c r="L248" s="1"/>
      <c r="M248" s="1"/>
      <c r="AQ248" s="576"/>
    </row>
    <row r="249" spans="1:43" ht="26.25" customHeight="1">
      <c r="A249" s="1"/>
      <c r="B249" s="1"/>
      <c r="C249" s="1"/>
      <c r="D249" s="576"/>
      <c r="E249" s="506"/>
      <c r="F249" s="1"/>
      <c r="G249" s="295"/>
      <c r="H249" s="1"/>
      <c r="I249" s="1"/>
      <c r="J249" s="507"/>
      <c r="K249" s="507"/>
      <c r="L249" s="1"/>
      <c r="M249" s="1"/>
      <c r="AQ249" s="576"/>
    </row>
    <row r="250" spans="1:43" ht="26.25" customHeight="1">
      <c r="A250" s="1"/>
      <c r="B250" s="1"/>
      <c r="C250" s="1"/>
      <c r="D250" s="576"/>
      <c r="E250" s="506"/>
      <c r="F250" s="1"/>
      <c r="G250" s="295"/>
      <c r="H250" s="1"/>
      <c r="I250" s="1"/>
      <c r="J250" s="507"/>
      <c r="K250" s="507"/>
      <c r="L250" s="1"/>
      <c r="M250" s="1"/>
      <c r="AQ250" s="576"/>
    </row>
  </sheetData>
  <sheetProtection/>
  <mergeCells count="2">
    <mergeCell ref="N5:O5"/>
    <mergeCell ref="N6:O6"/>
  </mergeCells>
  <printOptions/>
  <pageMargins left="0.7874015748031497" right="0.2362204724409449" top="0.6692913385826772" bottom="0.2362204724409449" header="0.5118110236220472" footer="0.4724409448818898"/>
  <pageSetup fitToHeight="1" fitToWidth="1" horizontalDpi="600" verticalDpi="600" orientation="landscape" paperSize="8" scale="49" r:id="rId1"/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250"/>
  <sheetViews>
    <sheetView defaultGridColor="0" zoomScale="40" zoomScaleNormal="40" zoomScaleSheetLayoutView="75" zoomScalePageLayoutView="0" colorId="22" workbookViewId="0" topLeftCell="I1">
      <selection activeCell="P1" sqref="P1"/>
    </sheetView>
  </sheetViews>
  <sheetFormatPr defaultColWidth="10.66015625" defaultRowHeight="26.25" customHeight="1"/>
  <cols>
    <col min="1" max="1" width="5.66015625" style="577" customWidth="1"/>
    <col min="2" max="2" width="14.33203125" style="577" customWidth="1"/>
    <col min="3" max="3" width="7.08203125" style="577" customWidth="1"/>
    <col min="4" max="4" width="14.5" style="578" customWidth="1"/>
    <col min="5" max="5" width="14.58203125" style="579" customWidth="1"/>
    <col min="6" max="6" width="14.58203125" style="577" customWidth="1"/>
    <col min="7" max="7" width="14.58203125" style="508" customWidth="1"/>
    <col min="8" max="9" width="14.58203125" style="577" customWidth="1"/>
    <col min="10" max="11" width="14.58203125" style="580" customWidth="1"/>
    <col min="12" max="12" width="16.58203125" style="33" customWidth="1"/>
    <col min="13" max="13" width="3.08203125" style="33" customWidth="1"/>
    <col min="14" max="14" width="6.41015625" style="689" customWidth="1"/>
    <col min="15" max="15" width="12.91015625" style="689" customWidth="1"/>
    <col min="16" max="16" width="13.58203125" style="72" customWidth="1"/>
    <col min="17" max="17" width="14.91015625" style="72" bestFit="1" customWidth="1"/>
    <col min="18" max="19" width="12.08203125" style="72" customWidth="1"/>
    <col min="20" max="20" width="12.58203125" style="72" customWidth="1"/>
    <col min="21" max="21" width="12.08203125" style="72" customWidth="1"/>
    <col min="22" max="22" width="12.91015625" style="72" customWidth="1"/>
    <col min="23" max="23" width="13.41015625" style="72" customWidth="1"/>
    <col min="24" max="24" width="12.08203125" style="72" customWidth="1"/>
    <col min="25" max="26" width="13.33203125" style="72" customWidth="1"/>
    <col min="27" max="27" width="12.08203125" style="72" customWidth="1"/>
    <col min="28" max="29" width="14.41015625" style="72" hidden="1" customWidth="1"/>
    <col min="30" max="30" width="12.08203125" style="72" hidden="1" customWidth="1"/>
    <col min="31" max="32" width="9.66015625" style="72" hidden="1" customWidth="1"/>
    <col min="33" max="33" width="12.08203125" style="72" hidden="1" customWidth="1"/>
    <col min="34" max="34" width="14.5" style="72" bestFit="1" customWidth="1"/>
    <col min="35" max="35" width="15" style="72" bestFit="1" customWidth="1"/>
    <col min="36" max="36" width="12.08203125" style="72" customWidth="1"/>
    <col min="37" max="37" width="12.08203125" style="74" customWidth="1"/>
    <col min="38" max="38" width="14.58203125" style="74" customWidth="1"/>
    <col min="39" max="39" width="12.08203125" style="72" customWidth="1"/>
    <col min="40" max="40" width="13.66015625" style="74" customWidth="1"/>
    <col min="41" max="41" width="13.83203125" style="74" customWidth="1"/>
    <col min="42" max="42" width="12.08203125" style="72" customWidth="1"/>
    <col min="43" max="43" width="3.58203125" style="578" customWidth="1"/>
    <col min="44" max="16384" width="10.66015625" style="577" customWidth="1"/>
  </cols>
  <sheetData>
    <row r="1" spans="1:43" ht="27" customHeight="1">
      <c r="A1" s="1"/>
      <c r="B1" s="1"/>
      <c r="C1" s="1"/>
      <c r="D1" s="576"/>
      <c r="E1" s="506"/>
      <c r="F1" s="1"/>
      <c r="G1" s="295"/>
      <c r="H1" s="1"/>
      <c r="I1" s="1"/>
      <c r="J1" s="507"/>
      <c r="K1" s="507"/>
      <c r="L1" s="1"/>
      <c r="M1" s="1"/>
      <c r="N1" s="666"/>
      <c r="O1" s="666"/>
      <c r="P1" s="1"/>
      <c r="Q1" s="1"/>
      <c r="R1" s="1"/>
      <c r="S1" s="1"/>
      <c r="T1" s="1"/>
      <c r="U1" s="1"/>
      <c r="V1" s="1"/>
      <c r="W1" s="1"/>
      <c r="X1" s="1"/>
      <c r="Y1" s="75" t="s">
        <v>172</v>
      </c>
      <c r="Z1" s="1"/>
      <c r="AA1" s="1"/>
      <c r="AI1" s="73"/>
      <c r="AL1" s="56"/>
      <c r="AO1" s="56" t="s">
        <v>150</v>
      </c>
      <c r="AP1" s="57"/>
      <c r="AQ1" s="576"/>
    </row>
    <row r="2" spans="1:43" ht="27" customHeight="1">
      <c r="A2" s="1"/>
      <c r="B2" s="1"/>
      <c r="C2" s="1"/>
      <c r="D2" s="598"/>
      <c r="E2" s="506"/>
      <c r="F2" s="1"/>
      <c r="G2" s="295"/>
      <c r="H2" s="1"/>
      <c r="I2" s="1"/>
      <c r="J2" s="507"/>
      <c r="K2" s="507"/>
      <c r="L2" s="1"/>
      <c r="M2" s="1"/>
      <c r="N2" s="666"/>
      <c r="O2" s="666"/>
      <c r="P2" s="1"/>
      <c r="Q2" s="1"/>
      <c r="R2" s="1"/>
      <c r="S2" s="1"/>
      <c r="T2" s="1"/>
      <c r="U2" s="1"/>
      <c r="V2" s="1"/>
      <c r="W2" s="1"/>
      <c r="X2" s="1"/>
      <c r="Y2" s="75"/>
      <c r="Z2" s="1"/>
      <c r="AA2" s="1"/>
      <c r="AL2" s="56"/>
      <c r="AO2" s="56" t="s">
        <v>173</v>
      </c>
      <c r="AP2" s="57"/>
      <c r="AQ2" s="576"/>
    </row>
    <row r="3" spans="1:43" ht="27" customHeight="1">
      <c r="A3" s="36"/>
      <c r="B3" s="36" t="s">
        <v>128</v>
      </c>
      <c r="C3" s="36"/>
      <c r="D3" s="28"/>
      <c r="E3" s="193"/>
      <c r="F3" s="809" t="s">
        <v>0</v>
      </c>
      <c r="G3" s="222"/>
      <c r="H3" s="36"/>
      <c r="I3" s="1"/>
      <c r="J3" s="507"/>
      <c r="K3" s="207"/>
      <c r="L3" s="1"/>
      <c r="M3" s="1"/>
      <c r="N3" s="666"/>
      <c r="O3" s="666"/>
      <c r="P3" s="1"/>
      <c r="Q3" s="1"/>
      <c r="R3" s="1"/>
      <c r="S3" s="1"/>
      <c r="T3" s="1"/>
      <c r="U3" s="1"/>
      <c r="V3" s="1"/>
      <c r="W3" s="1"/>
      <c r="X3" s="1"/>
      <c r="Y3" s="1" t="s">
        <v>1</v>
      </c>
      <c r="Z3" s="1"/>
      <c r="AA3" s="1"/>
      <c r="AL3" s="56"/>
      <c r="AO3" s="56" t="s">
        <v>2</v>
      </c>
      <c r="AP3" s="1"/>
      <c r="AQ3" s="576"/>
    </row>
    <row r="4" spans="1:44" ht="27" customHeight="1" thickBot="1">
      <c r="A4" s="37"/>
      <c r="B4" s="810" t="s">
        <v>142</v>
      </c>
      <c r="C4" s="37"/>
      <c r="D4" s="29"/>
      <c r="E4" s="194"/>
      <c r="F4" s="37"/>
      <c r="G4" s="223"/>
      <c r="H4" s="37"/>
      <c r="I4" s="38"/>
      <c r="J4" s="302"/>
      <c r="K4" s="208"/>
      <c r="L4" s="65" t="s">
        <v>131</v>
      </c>
      <c r="M4" s="1"/>
      <c r="N4" s="667"/>
      <c r="O4" s="667" t="s">
        <v>171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1"/>
      <c r="AK4" s="76"/>
      <c r="AL4" s="77"/>
      <c r="AN4" s="76"/>
      <c r="AO4" s="77" t="s">
        <v>129</v>
      </c>
      <c r="AQ4" s="576"/>
      <c r="AR4" s="599"/>
    </row>
    <row r="5" spans="1:44" ht="27" customHeight="1">
      <c r="A5" s="600"/>
      <c r="B5" s="601"/>
      <c r="C5" s="602"/>
      <c r="D5" s="603" t="s">
        <v>4</v>
      </c>
      <c r="E5" s="514" t="s">
        <v>5</v>
      </c>
      <c r="F5" s="604" t="s">
        <v>6</v>
      </c>
      <c r="G5" s="518" t="s">
        <v>7</v>
      </c>
      <c r="H5" s="605" t="s">
        <v>8</v>
      </c>
      <c r="I5" s="604" t="s">
        <v>9</v>
      </c>
      <c r="J5" s="519" t="s">
        <v>10</v>
      </c>
      <c r="K5" s="519" t="s">
        <v>11</v>
      </c>
      <c r="L5" s="606" t="s">
        <v>12</v>
      </c>
      <c r="M5" s="607"/>
      <c r="N5" s="818" t="s">
        <v>130</v>
      </c>
      <c r="O5" s="819"/>
      <c r="P5" s="46" t="s">
        <v>14</v>
      </c>
      <c r="Q5" s="39"/>
      <c r="R5" s="39"/>
      <c r="S5" s="47" t="s">
        <v>15</v>
      </c>
      <c r="T5" s="39"/>
      <c r="U5" s="39"/>
      <c r="V5" s="48" t="s">
        <v>16</v>
      </c>
      <c r="W5" s="39"/>
      <c r="X5" s="39"/>
      <c r="Y5" s="49" t="s">
        <v>17</v>
      </c>
      <c r="Z5" s="50"/>
      <c r="AA5" s="51"/>
      <c r="AB5" s="49" t="s">
        <v>18</v>
      </c>
      <c r="AC5" s="50"/>
      <c r="AD5" s="50"/>
      <c r="AE5" s="52" t="s">
        <v>19</v>
      </c>
      <c r="AF5" s="50"/>
      <c r="AG5" s="50"/>
      <c r="AH5" s="49" t="s">
        <v>20</v>
      </c>
      <c r="AI5" s="51"/>
      <c r="AJ5" s="50"/>
      <c r="AK5" s="53" t="s">
        <v>21</v>
      </c>
      <c r="AL5" s="54"/>
      <c r="AM5" s="51"/>
      <c r="AN5" s="55" t="s">
        <v>22</v>
      </c>
      <c r="AO5" s="54"/>
      <c r="AP5" s="51"/>
      <c r="AQ5" s="576"/>
      <c r="AR5" s="599"/>
    </row>
    <row r="6" spans="1:44" ht="27" customHeight="1" thickBot="1">
      <c r="A6" s="607" t="s">
        <v>128</v>
      </c>
      <c r="B6" s="615" t="s">
        <v>23</v>
      </c>
      <c r="C6" s="616" t="s">
        <v>24</v>
      </c>
      <c r="D6" s="31"/>
      <c r="E6" s="158"/>
      <c r="F6" s="609"/>
      <c r="G6" s="225">
        <v>1351.7</v>
      </c>
      <c r="H6" s="40"/>
      <c r="I6" s="609">
        <f>G6+H6</f>
        <v>1351.7</v>
      </c>
      <c r="J6" s="225">
        <v>4.287</v>
      </c>
      <c r="K6" s="225">
        <v>1269.5125</v>
      </c>
      <c r="L6" s="610">
        <f aca="true" t="shared" si="0" ref="L6:L69">F6+J6+I6+K6</f>
        <v>2625.4995</v>
      </c>
      <c r="M6" s="607"/>
      <c r="N6" s="820" t="s">
        <v>25</v>
      </c>
      <c r="O6" s="821"/>
      <c r="P6" s="58" t="s">
        <v>24</v>
      </c>
      <c r="Q6" s="59" t="s">
        <v>26</v>
      </c>
      <c r="R6" s="59" t="s">
        <v>27</v>
      </c>
      <c r="S6" s="60" t="s">
        <v>24</v>
      </c>
      <c r="T6" s="59" t="s">
        <v>26</v>
      </c>
      <c r="U6" s="59" t="s">
        <v>27</v>
      </c>
      <c r="V6" s="59" t="s">
        <v>24</v>
      </c>
      <c r="W6" s="59" t="s">
        <v>26</v>
      </c>
      <c r="X6" s="59" t="s">
        <v>27</v>
      </c>
      <c r="Y6" s="58" t="s">
        <v>24</v>
      </c>
      <c r="Z6" s="59" t="s">
        <v>26</v>
      </c>
      <c r="AA6" s="61" t="s">
        <v>27</v>
      </c>
      <c r="AB6" s="58" t="s">
        <v>24</v>
      </c>
      <c r="AC6" s="59" t="s">
        <v>26</v>
      </c>
      <c r="AD6" s="59" t="s">
        <v>27</v>
      </c>
      <c r="AE6" s="59" t="s">
        <v>24</v>
      </c>
      <c r="AF6" s="59" t="s">
        <v>26</v>
      </c>
      <c r="AG6" s="59" t="s">
        <v>27</v>
      </c>
      <c r="AH6" s="58" t="s">
        <v>24</v>
      </c>
      <c r="AI6" s="62" t="s">
        <v>26</v>
      </c>
      <c r="AJ6" s="59" t="s">
        <v>27</v>
      </c>
      <c r="AK6" s="63" t="s">
        <v>24</v>
      </c>
      <c r="AL6" s="64" t="s">
        <v>26</v>
      </c>
      <c r="AM6" s="61" t="s">
        <v>27</v>
      </c>
      <c r="AN6" s="64" t="s">
        <v>24</v>
      </c>
      <c r="AO6" s="64" t="s">
        <v>26</v>
      </c>
      <c r="AP6" s="61" t="s">
        <v>27</v>
      </c>
      <c r="AQ6" s="576"/>
      <c r="AR6" s="599"/>
    </row>
    <row r="7" spans="1:44" ht="27" customHeight="1">
      <c r="A7" s="611" t="s">
        <v>28</v>
      </c>
      <c r="B7" s="602"/>
      <c r="C7" s="602" t="s">
        <v>29</v>
      </c>
      <c r="D7" s="66"/>
      <c r="E7" s="163"/>
      <c r="F7" s="612"/>
      <c r="G7" s="226">
        <v>26554.426</v>
      </c>
      <c r="H7" s="67"/>
      <c r="I7" s="612">
        <f>G7+H7</f>
        <v>26554.426</v>
      </c>
      <c r="J7" s="226">
        <v>66.579</v>
      </c>
      <c r="K7" s="226">
        <v>24656.128</v>
      </c>
      <c r="L7" s="613">
        <f t="shared" si="0"/>
        <v>51277.133</v>
      </c>
      <c r="M7" s="607"/>
      <c r="N7" s="672"/>
      <c r="O7" s="673"/>
      <c r="P7" s="83">
        <v>2830.6815</v>
      </c>
      <c r="Q7" s="84">
        <v>55793.708</v>
      </c>
      <c r="R7" s="85">
        <v>19.710344664350263</v>
      </c>
      <c r="S7" s="86"/>
      <c r="T7" s="87"/>
      <c r="U7" s="88"/>
      <c r="V7" s="87">
        <v>0.001</v>
      </c>
      <c r="W7" s="87">
        <v>0.108</v>
      </c>
      <c r="X7" s="88">
        <v>108</v>
      </c>
      <c r="Y7" s="83">
        <v>0.001</v>
      </c>
      <c r="Z7" s="84">
        <v>0.108</v>
      </c>
      <c r="AA7" s="88">
        <v>108</v>
      </c>
      <c r="AB7" s="89">
        <v>1496.6000000000001</v>
      </c>
      <c r="AC7" s="87">
        <v>29287.489999999998</v>
      </c>
      <c r="AD7" s="88">
        <v>19.569350527863154</v>
      </c>
      <c r="AE7" s="87"/>
      <c r="AF7" s="87"/>
      <c r="AG7" s="88"/>
      <c r="AH7" s="83">
        <v>1496.6000000000001</v>
      </c>
      <c r="AI7" s="81">
        <v>29287.489999999998</v>
      </c>
      <c r="AJ7" s="88">
        <v>19.569350527863154</v>
      </c>
      <c r="AK7" s="89">
        <v>4.287</v>
      </c>
      <c r="AL7" s="87">
        <v>66.579</v>
      </c>
      <c r="AM7" s="90">
        <v>15.530440867739676</v>
      </c>
      <c r="AN7" s="89">
        <v>1329.7935</v>
      </c>
      <c r="AO7" s="87">
        <v>26439.531</v>
      </c>
      <c r="AP7" s="91">
        <v>19.882433625972755</v>
      </c>
      <c r="AQ7" s="614"/>
      <c r="AR7" s="599"/>
    </row>
    <row r="8" spans="1:44" ht="27" customHeight="1">
      <c r="A8" s="611" t="s">
        <v>30</v>
      </c>
      <c r="B8" s="615" t="s">
        <v>31</v>
      </c>
      <c r="C8" s="616" t="s">
        <v>24</v>
      </c>
      <c r="D8" s="31"/>
      <c r="E8" s="158">
        <v>0.001</v>
      </c>
      <c r="F8" s="609">
        <f>D8+E8</f>
        <v>0.001</v>
      </c>
      <c r="G8" s="225">
        <v>144.9</v>
      </c>
      <c r="H8" s="40"/>
      <c r="I8" s="609">
        <f>G8+H8</f>
        <v>144.9</v>
      </c>
      <c r="J8" s="225"/>
      <c r="K8" s="225">
        <v>60.281</v>
      </c>
      <c r="L8" s="610">
        <f t="shared" si="0"/>
        <v>205.18200000000002</v>
      </c>
      <c r="M8" s="607"/>
      <c r="N8" s="674" t="s">
        <v>32</v>
      </c>
      <c r="O8" s="673"/>
      <c r="P8" s="449">
        <v>1090.5511</v>
      </c>
      <c r="Q8" s="450">
        <v>56341.767</v>
      </c>
      <c r="R8" s="451">
        <v>51.66357358220078</v>
      </c>
      <c r="S8" s="452"/>
      <c r="T8" s="453"/>
      <c r="U8" s="454"/>
      <c r="V8" s="453">
        <v>0.077</v>
      </c>
      <c r="W8" s="453">
        <v>45.045</v>
      </c>
      <c r="X8" s="454">
        <v>585</v>
      </c>
      <c r="Y8" s="449">
        <v>0.077</v>
      </c>
      <c r="Z8" s="450">
        <v>45.045</v>
      </c>
      <c r="AA8" s="455">
        <v>585</v>
      </c>
      <c r="AB8" s="456">
        <v>698.4276</v>
      </c>
      <c r="AC8" s="456">
        <v>40185.752</v>
      </c>
      <c r="AD8" s="454">
        <v>57.537462723408986</v>
      </c>
      <c r="AE8" s="453"/>
      <c r="AF8" s="456"/>
      <c r="AG8" s="454"/>
      <c r="AH8" s="449">
        <v>698.4276</v>
      </c>
      <c r="AI8" s="453">
        <v>40185.752</v>
      </c>
      <c r="AJ8" s="454">
        <v>57.537462723408986</v>
      </c>
      <c r="AK8" s="449">
        <v>0.1985</v>
      </c>
      <c r="AL8" s="450">
        <v>17.675</v>
      </c>
      <c r="AM8" s="454">
        <v>89.04282115869017</v>
      </c>
      <c r="AN8" s="457">
        <v>391.848</v>
      </c>
      <c r="AO8" s="458">
        <v>16093.295</v>
      </c>
      <c r="AP8" s="455">
        <v>41.07024917825279</v>
      </c>
      <c r="AQ8" s="614"/>
      <c r="AR8" s="599"/>
    </row>
    <row r="9" spans="1:44" ht="27" customHeight="1">
      <c r="A9" s="611" t="s">
        <v>33</v>
      </c>
      <c r="B9" s="602" t="s">
        <v>34</v>
      </c>
      <c r="C9" s="602" t="s">
        <v>29</v>
      </c>
      <c r="D9" s="66"/>
      <c r="E9" s="163">
        <v>0.108</v>
      </c>
      <c r="F9" s="612">
        <f>D9+E9</f>
        <v>0.108</v>
      </c>
      <c r="G9" s="226">
        <v>2733.064</v>
      </c>
      <c r="H9" s="67"/>
      <c r="I9" s="612">
        <f>G9+H9</f>
        <v>2733.064</v>
      </c>
      <c r="J9" s="226"/>
      <c r="K9" s="226">
        <v>1783.403</v>
      </c>
      <c r="L9" s="613">
        <f t="shared" si="0"/>
        <v>4516.575</v>
      </c>
      <c r="M9" s="607"/>
      <c r="N9" s="675"/>
      <c r="O9" s="676"/>
      <c r="P9" s="100">
        <v>259.56431569323075</v>
      </c>
      <c r="Q9" s="93">
        <v>99.02725983017181</v>
      </c>
      <c r="R9" s="93">
        <v>38.15133816283453</v>
      </c>
      <c r="S9" s="101"/>
      <c r="T9" s="102"/>
      <c r="U9" s="93"/>
      <c r="V9" s="103">
        <v>1.2987012987012987</v>
      </c>
      <c r="W9" s="104">
        <v>0.23976023976023975</v>
      </c>
      <c r="X9" s="93">
        <v>18.461538461538463</v>
      </c>
      <c r="Y9" s="100">
        <v>1.2987012987012987</v>
      </c>
      <c r="Z9" s="93">
        <v>0.23976023976023975</v>
      </c>
      <c r="AA9" s="93">
        <v>18.461538461538463</v>
      </c>
      <c r="AB9" s="105">
        <v>214.28133710638014</v>
      </c>
      <c r="AC9" s="102">
        <v>72.8802835393002</v>
      </c>
      <c r="AD9" s="93">
        <v>34.0114937322417</v>
      </c>
      <c r="AE9" s="102"/>
      <c r="AF9" s="106"/>
      <c r="AG9" s="93"/>
      <c r="AH9" s="100">
        <v>214.28133710638014</v>
      </c>
      <c r="AI9" s="103">
        <v>72.8802835393002</v>
      </c>
      <c r="AJ9" s="93">
        <v>34.0114937322417</v>
      </c>
      <c r="AK9" s="100">
        <v>2159.697732997481</v>
      </c>
      <c r="AL9" s="93">
        <v>376.68458274398864</v>
      </c>
      <c r="AM9" s="93">
        <v>17.441541794887275</v>
      </c>
      <c r="AN9" s="107">
        <v>339.3646260795002</v>
      </c>
      <c r="AO9" s="104">
        <v>164.2891092221947</v>
      </c>
      <c r="AP9" s="108">
        <v>48.41079375895473</v>
      </c>
      <c r="AQ9" s="614"/>
      <c r="AR9" s="599"/>
    </row>
    <row r="10" spans="1:44" ht="27" customHeight="1">
      <c r="A10" s="611" t="s">
        <v>35</v>
      </c>
      <c r="B10" s="615" t="s">
        <v>36</v>
      </c>
      <c r="C10" s="616" t="s">
        <v>24</v>
      </c>
      <c r="D10" s="45"/>
      <c r="E10" s="176">
        <f>E6+E8</f>
        <v>0.001</v>
      </c>
      <c r="F10" s="609">
        <f aca="true" t="shared" si="1" ref="F10:K11">F6+F8</f>
        <v>0.001</v>
      </c>
      <c r="G10" s="581">
        <f t="shared" si="1"/>
        <v>1496.6000000000001</v>
      </c>
      <c r="H10" s="45"/>
      <c r="I10" s="609">
        <f t="shared" si="1"/>
        <v>1496.6000000000001</v>
      </c>
      <c r="J10" s="531">
        <f t="shared" si="1"/>
        <v>4.287</v>
      </c>
      <c r="K10" s="538">
        <f t="shared" si="1"/>
        <v>1329.7935</v>
      </c>
      <c r="L10" s="610">
        <f t="shared" si="0"/>
        <v>2830.6815</v>
      </c>
      <c r="M10" s="607"/>
      <c r="N10" s="674" t="s">
        <v>37</v>
      </c>
      <c r="O10" s="673"/>
      <c r="P10" s="459">
        <v>8452.766399999999</v>
      </c>
      <c r="Q10" s="460">
        <v>724551.7748532799</v>
      </c>
      <c r="R10" s="461">
        <v>85.71770951262536</v>
      </c>
      <c r="S10" s="462">
        <v>190.3572</v>
      </c>
      <c r="T10" s="463">
        <v>12223.503853279919</v>
      </c>
      <c r="U10" s="464">
        <v>64.2135094090474</v>
      </c>
      <c r="V10" s="465">
        <v>116.9996</v>
      </c>
      <c r="W10" s="465">
        <v>10544.209</v>
      </c>
      <c r="X10" s="464">
        <v>90.12175255300019</v>
      </c>
      <c r="Y10" s="459">
        <v>307.3568</v>
      </c>
      <c r="Z10" s="460">
        <v>22767.712853279918</v>
      </c>
      <c r="AA10" s="464">
        <v>74.07583906807956</v>
      </c>
      <c r="AB10" s="466">
        <v>6972.614</v>
      </c>
      <c r="AC10" s="465">
        <v>585063.224</v>
      </c>
      <c r="AD10" s="464">
        <v>83.90873551870217</v>
      </c>
      <c r="AE10" s="465"/>
      <c r="AF10" s="465"/>
      <c r="AG10" s="464"/>
      <c r="AH10" s="459">
        <v>6972.614</v>
      </c>
      <c r="AI10" s="463">
        <v>585063.224</v>
      </c>
      <c r="AJ10" s="464">
        <v>83.90873551870217</v>
      </c>
      <c r="AK10" s="466">
        <v>1002.7623</v>
      </c>
      <c r="AL10" s="465">
        <v>104642.125</v>
      </c>
      <c r="AM10" s="464">
        <v>104.35386830956848</v>
      </c>
      <c r="AN10" s="466">
        <v>170.0333</v>
      </c>
      <c r="AO10" s="465">
        <v>12078.713</v>
      </c>
      <c r="AP10" s="467">
        <v>71.03733798026622</v>
      </c>
      <c r="AQ10" s="614"/>
      <c r="AR10" s="599"/>
    </row>
    <row r="11" spans="1:44" ht="27" customHeight="1">
      <c r="A11" s="600"/>
      <c r="B11" s="602"/>
      <c r="C11" s="602" t="s">
        <v>29</v>
      </c>
      <c r="D11" s="44"/>
      <c r="E11" s="177">
        <f>E7+E9</f>
        <v>0.108</v>
      </c>
      <c r="F11" s="612">
        <f t="shared" si="1"/>
        <v>0.108</v>
      </c>
      <c r="G11" s="582">
        <f t="shared" si="1"/>
        <v>29287.489999999998</v>
      </c>
      <c r="H11" s="44"/>
      <c r="I11" s="612">
        <f t="shared" si="1"/>
        <v>29287.489999999998</v>
      </c>
      <c r="J11" s="527">
        <f t="shared" si="1"/>
        <v>66.579</v>
      </c>
      <c r="K11" s="583">
        <f t="shared" si="1"/>
        <v>26439.531</v>
      </c>
      <c r="L11" s="613">
        <f t="shared" si="0"/>
        <v>55793.708</v>
      </c>
      <c r="M11" s="607"/>
      <c r="N11" s="674"/>
      <c r="O11" s="673"/>
      <c r="P11" s="92">
        <v>4641.7647</v>
      </c>
      <c r="Q11" s="80">
        <v>767235.3209570845</v>
      </c>
      <c r="R11" s="93">
        <v>165.2895763882828</v>
      </c>
      <c r="S11" s="94">
        <v>20.7098</v>
      </c>
      <c r="T11" s="82">
        <v>2459.0519570844717</v>
      </c>
      <c r="U11" s="95">
        <v>118.73856614184935</v>
      </c>
      <c r="V11" s="82">
        <v>-2.7569</v>
      </c>
      <c r="W11" s="82">
        <v>-1736.065</v>
      </c>
      <c r="X11" s="95">
        <v>629.71634807211</v>
      </c>
      <c r="Y11" s="92">
        <v>17.9529</v>
      </c>
      <c r="Z11" s="80">
        <v>722.9869570844717</v>
      </c>
      <c r="AA11" s="95">
        <v>40.27131867745443</v>
      </c>
      <c r="AB11" s="97">
        <v>3917.0668</v>
      </c>
      <c r="AC11" s="82">
        <v>652195.949</v>
      </c>
      <c r="AD11" s="95">
        <v>166.5011046020456</v>
      </c>
      <c r="AE11" s="82"/>
      <c r="AF11" s="82"/>
      <c r="AG11" s="95"/>
      <c r="AH11" s="97">
        <v>3917.0668</v>
      </c>
      <c r="AI11" s="82">
        <v>652195.949</v>
      </c>
      <c r="AJ11" s="95">
        <v>166.5011046020456</v>
      </c>
      <c r="AK11" s="97">
        <v>451.1819</v>
      </c>
      <c r="AL11" s="82">
        <v>91777.178</v>
      </c>
      <c r="AM11" s="95">
        <v>203.41502617902003</v>
      </c>
      <c r="AN11" s="97">
        <v>255.5631</v>
      </c>
      <c r="AO11" s="82">
        <v>22539.207</v>
      </c>
      <c r="AP11" s="99">
        <v>88.19429330760191</v>
      </c>
      <c r="AQ11" s="614"/>
      <c r="AR11" s="599"/>
    </row>
    <row r="12" spans="1:44" ht="27" customHeight="1">
      <c r="A12" s="607" t="s">
        <v>38</v>
      </c>
      <c r="B12" s="1"/>
      <c r="C12" s="616" t="s">
        <v>24</v>
      </c>
      <c r="D12" s="31">
        <v>0.6636</v>
      </c>
      <c r="E12" s="158">
        <v>0.2086</v>
      </c>
      <c r="F12" s="609">
        <f aca="true" t="shared" si="2" ref="F12:F23">D12+E12</f>
        <v>0.8722</v>
      </c>
      <c r="G12" s="225">
        <v>0.0442</v>
      </c>
      <c r="H12" s="40"/>
      <c r="I12" s="609">
        <f aca="true" t="shared" si="3" ref="I12:I17">G12+H12</f>
        <v>0.0442</v>
      </c>
      <c r="J12" s="225">
        <v>2.475</v>
      </c>
      <c r="K12" s="532">
        <v>0.252</v>
      </c>
      <c r="L12" s="610">
        <f t="shared" si="0"/>
        <v>3.6433999999999997</v>
      </c>
      <c r="M12" s="607"/>
      <c r="N12" s="677"/>
      <c r="O12" s="678"/>
      <c r="P12" s="100">
        <v>182.1024318617443</v>
      </c>
      <c r="Q12" s="93">
        <v>94.43670736501556</v>
      </c>
      <c r="R12" s="93">
        <v>51.85911379630216</v>
      </c>
      <c r="S12" s="101">
        <v>919.1648398342813</v>
      </c>
      <c r="T12" s="102">
        <v>497.0819676283898</v>
      </c>
      <c r="U12" s="93">
        <v>54.07974131364838</v>
      </c>
      <c r="V12" s="103">
        <v>-4243.882621785339</v>
      </c>
      <c r="W12" s="104">
        <v>-607.3625699498579</v>
      </c>
      <c r="X12" s="93">
        <v>14.311483706737146</v>
      </c>
      <c r="Y12" s="100">
        <v>1712.017557052064</v>
      </c>
      <c r="Z12" s="93">
        <v>3149.1180622529273</v>
      </c>
      <c r="AA12" s="93">
        <v>183.94192567016762</v>
      </c>
      <c r="AB12" s="105">
        <v>178.00600183790584</v>
      </c>
      <c r="AC12" s="102">
        <v>89.70666329606412</v>
      </c>
      <c r="AD12" s="93">
        <v>50.39530261330848</v>
      </c>
      <c r="AE12" s="102"/>
      <c r="AF12" s="106"/>
      <c r="AG12" s="93"/>
      <c r="AH12" s="100">
        <v>178.00600183790584</v>
      </c>
      <c r="AI12" s="103">
        <v>89.70666329606412</v>
      </c>
      <c r="AJ12" s="93">
        <v>50.39530261330848</v>
      </c>
      <c r="AK12" s="100">
        <v>222.2523332607093</v>
      </c>
      <c r="AL12" s="93">
        <v>114.017588337702</v>
      </c>
      <c r="AM12" s="93">
        <v>51.30096348817883</v>
      </c>
      <c r="AN12" s="107">
        <v>66.53280540109272</v>
      </c>
      <c r="AO12" s="104">
        <v>53.58978689889135</v>
      </c>
      <c r="AP12" s="108">
        <v>80.54641101607778</v>
      </c>
      <c r="AQ12" s="614"/>
      <c r="AR12" s="599"/>
    </row>
    <row r="13" spans="1:44" ht="27" customHeight="1">
      <c r="A13" s="600"/>
      <c r="B13" s="601"/>
      <c r="C13" s="602" t="s">
        <v>29</v>
      </c>
      <c r="D13" s="66">
        <v>63.67680069430492</v>
      </c>
      <c r="E13" s="163">
        <v>20.447</v>
      </c>
      <c r="F13" s="612">
        <f t="shared" si="2"/>
        <v>84.12380069430492</v>
      </c>
      <c r="G13" s="226">
        <v>80.136</v>
      </c>
      <c r="H13" s="67"/>
      <c r="I13" s="612">
        <f t="shared" si="3"/>
        <v>80.136</v>
      </c>
      <c r="J13" s="226">
        <v>1400.1</v>
      </c>
      <c r="K13" s="533">
        <v>8.624</v>
      </c>
      <c r="L13" s="613">
        <f t="shared" si="0"/>
        <v>1572.9838006943048</v>
      </c>
      <c r="M13" s="607"/>
      <c r="N13" s="674" t="s">
        <v>39</v>
      </c>
      <c r="O13" s="673"/>
      <c r="P13" s="83">
        <v>22146.9908</v>
      </c>
      <c r="Q13" s="84">
        <v>1452332.7902007685</v>
      </c>
      <c r="R13" s="85">
        <v>65.57698078787158</v>
      </c>
      <c r="S13" s="109">
        <v>0.092</v>
      </c>
      <c r="T13" s="81">
        <v>70.45920076825735</v>
      </c>
      <c r="U13" s="88">
        <v>765.8608779158408</v>
      </c>
      <c r="V13" s="79">
        <v>5.321</v>
      </c>
      <c r="W13" s="79">
        <v>2019.247</v>
      </c>
      <c r="X13" s="88">
        <v>379.48637474158994</v>
      </c>
      <c r="Y13" s="83">
        <v>5.412999999999999</v>
      </c>
      <c r="Z13" s="84">
        <v>2089.7062007682575</v>
      </c>
      <c r="AA13" s="88">
        <v>386.0532423366447</v>
      </c>
      <c r="AB13" s="110">
        <v>1.832</v>
      </c>
      <c r="AC13" s="79">
        <v>684.68</v>
      </c>
      <c r="AD13" s="88">
        <v>373.7336244541484</v>
      </c>
      <c r="AE13" s="79"/>
      <c r="AF13" s="79"/>
      <c r="AG13" s="88"/>
      <c r="AH13" s="83">
        <v>1.832</v>
      </c>
      <c r="AI13" s="81">
        <v>684.68</v>
      </c>
      <c r="AJ13" s="88">
        <v>373.7336244541484</v>
      </c>
      <c r="AK13" s="110">
        <v>10697.3489</v>
      </c>
      <c r="AL13" s="79">
        <v>684163.158</v>
      </c>
      <c r="AM13" s="88">
        <v>63.95632828242145</v>
      </c>
      <c r="AN13" s="110">
        <v>11442.3969</v>
      </c>
      <c r="AO13" s="79">
        <v>765395.246</v>
      </c>
      <c r="AP13" s="91">
        <v>66.89116386095644</v>
      </c>
      <c r="AQ13" s="614"/>
      <c r="AR13" s="599"/>
    </row>
    <row r="14" spans="1:44" ht="27" customHeight="1">
      <c r="A14" s="607"/>
      <c r="B14" s="615" t="s">
        <v>40</v>
      </c>
      <c r="C14" s="616" t="s">
        <v>24</v>
      </c>
      <c r="D14" s="31">
        <v>2.7522</v>
      </c>
      <c r="E14" s="158">
        <v>5.5407</v>
      </c>
      <c r="F14" s="609">
        <f t="shared" si="2"/>
        <v>8.2929</v>
      </c>
      <c r="G14" s="225">
        <v>0.041</v>
      </c>
      <c r="H14" s="40"/>
      <c r="I14" s="609">
        <f t="shared" si="3"/>
        <v>0.041</v>
      </c>
      <c r="J14" s="225">
        <v>0.337</v>
      </c>
      <c r="K14" s="534"/>
      <c r="L14" s="610">
        <f t="shared" si="0"/>
        <v>8.6709</v>
      </c>
      <c r="M14" s="607"/>
      <c r="N14" s="674"/>
      <c r="O14" s="673"/>
      <c r="P14" s="449">
        <v>11489.152399999999</v>
      </c>
      <c r="Q14" s="450">
        <v>1502016.1070018443</v>
      </c>
      <c r="R14" s="451">
        <v>130.73341311077434</v>
      </c>
      <c r="S14" s="468">
        <v>0.042</v>
      </c>
      <c r="T14" s="456">
        <v>17.640001844194686</v>
      </c>
      <c r="U14" s="454">
        <v>420.0000439093972</v>
      </c>
      <c r="V14" s="453">
        <v>1.771</v>
      </c>
      <c r="W14" s="458">
        <v>871.924</v>
      </c>
      <c r="X14" s="454">
        <v>492.33427442123093</v>
      </c>
      <c r="Y14" s="449">
        <v>1.813</v>
      </c>
      <c r="Z14" s="450">
        <v>889.5640018441946</v>
      </c>
      <c r="AA14" s="454">
        <v>490.6585779614973</v>
      </c>
      <c r="AB14" s="457">
        <v>128.4024</v>
      </c>
      <c r="AC14" s="450">
        <v>12544.572</v>
      </c>
      <c r="AD14" s="454">
        <v>97.69733276013532</v>
      </c>
      <c r="AE14" s="453"/>
      <c r="AF14" s="456"/>
      <c r="AG14" s="454"/>
      <c r="AH14" s="449">
        <v>128.4024</v>
      </c>
      <c r="AI14" s="453">
        <v>12544.572</v>
      </c>
      <c r="AJ14" s="454">
        <v>97.69733276013532</v>
      </c>
      <c r="AK14" s="449">
        <v>4519.845</v>
      </c>
      <c r="AL14" s="450">
        <v>629415.287</v>
      </c>
      <c r="AM14" s="454">
        <v>139.25594506006288</v>
      </c>
      <c r="AN14" s="457">
        <v>6839.092</v>
      </c>
      <c r="AO14" s="458">
        <v>859166.684</v>
      </c>
      <c r="AP14" s="455">
        <v>125.6258409742112</v>
      </c>
      <c r="AQ14" s="614"/>
      <c r="AR14" s="599"/>
    </row>
    <row r="15" spans="1:44" ht="27" customHeight="1">
      <c r="A15" s="607" t="s">
        <v>128</v>
      </c>
      <c r="B15" s="602"/>
      <c r="C15" s="602" t="s">
        <v>29</v>
      </c>
      <c r="D15" s="66">
        <v>8028.115287535176</v>
      </c>
      <c r="E15" s="163">
        <v>16535.979</v>
      </c>
      <c r="F15" s="612">
        <f t="shared" si="2"/>
        <v>24564.094287535176</v>
      </c>
      <c r="G15" s="226">
        <v>143.91</v>
      </c>
      <c r="H15" s="67"/>
      <c r="I15" s="612">
        <f t="shared" si="3"/>
        <v>143.91</v>
      </c>
      <c r="J15" s="226">
        <v>1258.842</v>
      </c>
      <c r="K15" s="533"/>
      <c r="L15" s="613">
        <f t="shared" si="0"/>
        <v>25966.846287535176</v>
      </c>
      <c r="M15" s="607"/>
      <c r="N15" s="677"/>
      <c r="O15" s="678"/>
      <c r="P15" s="100">
        <v>192.7643574472909</v>
      </c>
      <c r="Q15" s="93">
        <v>96.69222476580174</v>
      </c>
      <c r="R15" s="93">
        <v>50.16084199706944</v>
      </c>
      <c r="S15" s="101">
        <v>219.04761904761904</v>
      </c>
      <c r="T15" s="102">
        <v>399.4285340250428</v>
      </c>
      <c r="U15" s="93">
        <v>182.34780901143262</v>
      </c>
      <c r="V15" s="103">
        <v>300.4517221908526</v>
      </c>
      <c r="W15" s="104">
        <v>231.58520696757975</v>
      </c>
      <c r="X15" s="93">
        <v>77.0790079946596</v>
      </c>
      <c r="Y15" s="100">
        <v>298.5659128516271</v>
      </c>
      <c r="Z15" s="93">
        <v>234.91353027280724</v>
      </c>
      <c r="AA15" s="93">
        <v>78.68062634114162</v>
      </c>
      <c r="AB15" s="105">
        <v>1.4267646087612071</v>
      </c>
      <c r="AC15" s="102">
        <v>5.457978159796922</v>
      </c>
      <c r="AD15" s="93">
        <v>382.54230069077965</v>
      </c>
      <c r="AE15" s="102"/>
      <c r="AF15" s="106"/>
      <c r="AG15" s="93"/>
      <c r="AH15" s="100">
        <v>1.4267646087612071</v>
      </c>
      <c r="AI15" s="103">
        <v>5.457978159796922</v>
      </c>
      <c r="AJ15" s="93">
        <v>382.54230069077965</v>
      </c>
      <c r="AK15" s="100">
        <v>236.67512713378446</v>
      </c>
      <c r="AL15" s="93">
        <v>108.69821120185155</v>
      </c>
      <c r="AM15" s="93">
        <v>45.92717980897423</v>
      </c>
      <c r="AN15" s="107">
        <v>167.30871437319456</v>
      </c>
      <c r="AO15" s="104">
        <v>89.0857688331872</v>
      </c>
      <c r="AP15" s="108">
        <v>53.246341152604124</v>
      </c>
      <c r="AQ15" s="614"/>
      <c r="AR15" s="599"/>
    </row>
    <row r="16" spans="1:44" ht="27" customHeight="1">
      <c r="A16" s="611" t="s">
        <v>41</v>
      </c>
      <c r="B16" s="615" t="s">
        <v>42</v>
      </c>
      <c r="C16" s="616" t="s">
        <v>24</v>
      </c>
      <c r="D16" s="31">
        <v>0.5782</v>
      </c>
      <c r="E16" s="158"/>
      <c r="F16" s="609">
        <f t="shared" si="2"/>
        <v>0.5782</v>
      </c>
      <c r="G16" s="225">
        <v>1.096</v>
      </c>
      <c r="H16" s="40"/>
      <c r="I16" s="609">
        <f t="shared" si="3"/>
        <v>1.096</v>
      </c>
      <c r="J16" s="225">
        <v>0.881</v>
      </c>
      <c r="K16" s="534">
        <v>0.2964</v>
      </c>
      <c r="L16" s="610">
        <f t="shared" si="0"/>
        <v>2.8516000000000004</v>
      </c>
      <c r="M16" s="607"/>
      <c r="N16" s="674" t="s">
        <v>38</v>
      </c>
      <c r="O16" s="673"/>
      <c r="P16" s="459">
        <v>3.6433999999999997</v>
      </c>
      <c r="Q16" s="460">
        <v>1572.9838006943048</v>
      </c>
      <c r="R16" s="461">
        <v>431.73513769948534</v>
      </c>
      <c r="S16" s="462">
        <v>0.6636</v>
      </c>
      <c r="T16" s="463">
        <v>63.67680069430492</v>
      </c>
      <c r="U16" s="464">
        <v>95.95660140793389</v>
      </c>
      <c r="V16" s="465">
        <v>0.2086</v>
      </c>
      <c r="W16" s="465">
        <v>20.447</v>
      </c>
      <c r="X16" s="464">
        <v>98.02013422818791</v>
      </c>
      <c r="Y16" s="459">
        <v>0.8722</v>
      </c>
      <c r="Z16" s="460">
        <v>84.12380069430492</v>
      </c>
      <c r="AA16" s="464">
        <v>96.45012691390154</v>
      </c>
      <c r="AB16" s="466">
        <v>0.0442</v>
      </c>
      <c r="AC16" s="465">
        <v>80.136</v>
      </c>
      <c r="AD16" s="464">
        <v>1813.0316742081445</v>
      </c>
      <c r="AE16" s="465"/>
      <c r="AF16" s="465"/>
      <c r="AG16" s="464"/>
      <c r="AH16" s="459">
        <v>0.0442</v>
      </c>
      <c r="AI16" s="463">
        <v>80.136</v>
      </c>
      <c r="AJ16" s="464">
        <v>1813.0316742081445</v>
      </c>
      <c r="AK16" s="466">
        <v>2.475</v>
      </c>
      <c r="AL16" s="465">
        <v>1400.1</v>
      </c>
      <c r="AM16" s="464">
        <v>565.6969696969696</v>
      </c>
      <c r="AN16" s="466">
        <v>0.252</v>
      </c>
      <c r="AO16" s="465">
        <v>8.624</v>
      </c>
      <c r="AP16" s="467">
        <v>34.22222222222222</v>
      </c>
      <c r="AQ16" s="614"/>
      <c r="AR16" s="599"/>
    </row>
    <row r="17" spans="1:44" ht="27" customHeight="1">
      <c r="A17" s="611" t="s">
        <v>128</v>
      </c>
      <c r="B17" s="602"/>
      <c r="C17" s="602" t="s">
        <v>29</v>
      </c>
      <c r="D17" s="66">
        <v>217.5271223718238</v>
      </c>
      <c r="E17" s="163"/>
      <c r="F17" s="612">
        <f t="shared" si="2"/>
        <v>217.5271223718238</v>
      </c>
      <c r="G17" s="226">
        <v>1548.819</v>
      </c>
      <c r="H17" s="67"/>
      <c r="I17" s="612">
        <f t="shared" si="3"/>
        <v>1548.819</v>
      </c>
      <c r="J17" s="226">
        <v>1031.51</v>
      </c>
      <c r="K17" s="533">
        <v>389.275</v>
      </c>
      <c r="L17" s="613">
        <f t="shared" si="0"/>
        <v>3187.131122371824</v>
      </c>
      <c r="M17" s="607"/>
      <c r="N17" s="674"/>
      <c r="O17" s="673"/>
      <c r="P17" s="92">
        <v>243.7997</v>
      </c>
      <c r="Q17" s="80">
        <v>143688.42900246332</v>
      </c>
      <c r="R17" s="93">
        <v>589.3708195804314</v>
      </c>
      <c r="S17" s="112">
        <v>0.4374</v>
      </c>
      <c r="T17" s="80">
        <v>23.56200246331719</v>
      </c>
      <c r="U17" s="95">
        <v>53.86831838892819</v>
      </c>
      <c r="V17" s="80">
        <v>0.7066</v>
      </c>
      <c r="W17" s="80">
        <v>165.497</v>
      </c>
      <c r="X17" s="95">
        <v>234.215963770167</v>
      </c>
      <c r="Y17" s="92">
        <v>1.1440000000000001</v>
      </c>
      <c r="Z17" s="80">
        <v>189.0590024633172</v>
      </c>
      <c r="AA17" s="95">
        <v>165.2613657896129</v>
      </c>
      <c r="AB17" s="97"/>
      <c r="AC17" s="80"/>
      <c r="AD17" s="95"/>
      <c r="AE17" s="80"/>
      <c r="AF17" s="80"/>
      <c r="AG17" s="95"/>
      <c r="AH17" s="97"/>
      <c r="AI17" s="82"/>
      <c r="AJ17" s="95"/>
      <c r="AK17" s="97">
        <v>242.1017</v>
      </c>
      <c r="AL17" s="80">
        <v>143476.417</v>
      </c>
      <c r="AM17" s="95">
        <v>592.6287052094223</v>
      </c>
      <c r="AN17" s="97">
        <v>0.554</v>
      </c>
      <c r="AO17" s="80">
        <v>22.953</v>
      </c>
      <c r="AP17" s="99">
        <v>41.43140794223826</v>
      </c>
      <c r="AQ17" s="614"/>
      <c r="AR17" s="599"/>
    </row>
    <row r="18" spans="1:44" ht="27" customHeight="1">
      <c r="A18" s="611" t="s">
        <v>43</v>
      </c>
      <c r="B18" s="615" t="s">
        <v>44</v>
      </c>
      <c r="C18" s="616" t="s">
        <v>24</v>
      </c>
      <c r="D18" s="31">
        <v>189.6246</v>
      </c>
      <c r="E18" s="158">
        <v>131.5066</v>
      </c>
      <c r="F18" s="609">
        <f t="shared" si="2"/>
        <v>321.1312</v>
      </c>
      <c r="G18" s="225"/>
      <c r="H18" s="40"/>
      <c r="I18" s="609"/>
      <c r="J18" s="225">
        <v>52.2912</v>
      </c>
      <c r="K18" s="534"/>
      <c r="L18" s="610">
        <f t="shared" si="0"/>
        <v>373.4224</v>
      </c>
      <c r="M18" s="607"/>
      <c r="N18" s="677"/>
      <c r="O18" s="678"/>
      <c r="P18" s="100">
        <v>1.494423496009224</v>
      </c>
      <c r="Q18" s="93">
        <v>1.0947184902879956</v>
      </c>
      <c r="R18" s="93">
        <v>73.25356521838565</v>
      </c>
      <c r="S18" s="101">
        <v>151.71467764060355</v>
      </c>
      <c r="T18" s="102">
        <v>270.2520755332276</v>
      </c>
      <c r="U18" s="93">
        <v>178.13179300517444</v>
      </c>
      <c r="V18" s="103">
        <v>29.52165298613077</v>
      </c>
      <c r="W18" s="104">
        <v>12.354906735469523</v>
      </c>
      <c r="X18" s="93">
        <v>41.850321664826296</v>
      </c>
      <c r="Y18" s="100">
        <v>76.24125874125873</v>
      </c>
      <c r="Z18" s="93">
        <v>44.49605657399325</v>
      </c>
      <c r="AA18" s="93">
        <v>58.362174639587586</v>
      </c>
      <c r="AB18" s="105"/>
      <c r="AC18" s="102"/>
      <c r="AD18" s="93"/>
      <c r="AE18" s="102"/>
      <c r="AF18" s="106"/>
      <c r="AG18" s="93"/>
      <c r="AH18" s="100"/>
      <c r="AI18" s="103"/>
      <c r="AJ18" s="93"/>
      <c r="AK18" s="107">
        <v>1.0222976542502593</v>
      </c>
      <c r="AL18" s="93">
        <v>0.9758398134517118</v>
      </c>
      <c r="AM18" s="93">
        <v>95.45554657145142</v>
      </c>
      <c r="AN18" s="107">
        <v>45.48736462093863</v>
      </c>
      <c r="AO18" s="104">
        <v>37.57243061909119</v>
      </c>
      <c r="AP18" s="108">
        <v>82.59970858324016</v>
      </c>
      <c r="AQ18" s="614"/>
      <c r="AR18" s="599"/>
    </row>
    <row r="19" spans="1:44" ht="27" customHeight="1">
      <c r="A19" s="611"/>
      <c r="B19" s="602"/>
      <c r="C19" s="602" t="s">
        <v>29</v>
      </c>
      <c r="D19" s="66">
        <v>269779.03926155664</v>
      </c>
      <c r="E19" s="163">
        <v>174212.429</v>
      </c>
      <c r="F19" s="612">
        <f t="shared" si="2"/>
        <v>443991.46826155664</v>
      </c>
      <c r="G19" s="226"/>
      <c r="H19" s="67"/>
      <c r="I19" s="612"/>
      <c r="J19" s="226">
        <v>60028.758</v>
      </c>
      <c r="K19" s="533"/>
      <c r="L19" s="613">
        <f t="shared" si="0"/>
        <v>504020.2262615566</v>
      </c>
      <c r="M19" s="607"/>
      <c r="N19" s="674" t="s">
        <v>45</v>
      </c>
      <c r="O19" s="673"/>
      <c r="P19" s="83">
        <v>810.7419999999998</v>
      </c>
      <c r="Q19" s="84">
        <v>681281.7216404772</v>
      </c>
      <c r="R19" s="85">
        <v>840.3187717430172</v>
      </c>
      <c r="S19" s="109">
        <v>371.2992</v>
      </c>
      <c r="T19" s="81">
        <v>337547.6716404772</v>
      </c>
      <c r="U19" s="88">
        <v>909.0988389968985</v>
      </c>
      <c r="V19" s="79">
        <v>348.4935</v>
      </c>
      <c r="W19" s="79">
        <v>265096.35199999996</v>
      </c>
      <c r="X19" s="88">
        <v>760.6923859412011</v>
      </c>
      <c r="Y19" s="83">
        <v>719.7927</v>
      </c>
      <c r="Z19" s="84">
        <v>602644.0236404771</v>
      </c>
      <c r="AA19" s="88">
        <v>837.2466456529459</v>
      </c>
      <c r="AB19" s="110">
        <v>1.137</v>
      </c>
      <c r="AC19" s="79">
        <v>1692.729</v>
      </c>
      <c r="AD19" s="88">
        <v>1488.7678100263852</v>
      </c>
      <c r="AE19" s="79"/>
      <c r="AF19" s="79"/>
      <c r="AG19" s="88"/>
      <c r="AH19" s="83">
        <v>1.137</v>
      </c>
      <c r="AI19" s="81">
        <v>1692.729</v>
      </c>
      <c r="AJ19" s="88">
        <v>1488.7678100263852</v>
      </c>
      <c r="AK19" s="110">
        <v>89.51590000000002</v>
      </c>
      <c r="AL19" s="79">
        <v>76555.694</v>
      </c>
      <c r="AM19" s="88">
        <v>855.2189499295655</v>
      </c>
      <c r="AN19" s="110">
        <v>0.2964</v>
      </c>
      <c r="AO19" s="79">
        <v>389.275</v>
      </c>
      <c r="AP19" s="91">
        <v>1313.3434547908232</v>
      </c>
      <c r="AQ19" s="614"/>
      <c r="AR19" s="599"/>
    </row>
    <row r="20" spans="1:44" ht="27" customHeight="1">
      <c r="A20" s="611" t="s">
        <v>46</v>
      </c>
      <c r="B20" s="615" t="s">
        <v>47</v>
      </c>
      <c r="C20" s="616" t="s">
        <v>24</v>
      </c>
      <c r="D20" s="31">
        <v>1.8948</v>
      </c>
      <c r="E20" s="158">
        <v>2.3348</v>
      </c>
      <c r="F20" s="609">
        <f t="shared" si="2"/>
        <v>4.2296</v>
      </c>
      <c r="G20" s="225"/>
      <c r="H20" s="40"/>
      <c r="I20" s="609"/>
      <c r="J20" s="225">
        <v>0.2764</v>
      </c>
      <c r="K20" s="534"/>
      <c r="L20" s="610">
        <f t="shared" si="0"/>
        <v>4.505999999999999</v>
      </c>
      <c r="M20" s="607"/>
      <c r="N20" s="674"/>
      <c r="O20" s="673"/>
      <c r="P20" s="449">
        <v>760.0859</v>
      </c>
      <c r="Q20" s="450">
        <v>850250.8302334619</v>
      </c>
      <c r="R20" s="451">
        <v>1118.6246583885609</v>
      </c>
      <c r="S20" s="468">
        <v>345.4028</v>
      </c>
      <c r="T20" s="453">
        <v>385795.67923346185</v>
      </c>
      <c r="U20" s="454">
        <v>1116.9442726968682</v>
      </c>
      <c r="V20" s="453">
        <v>318.1033</v>
      </c>
      <c r="W20" s="453">
        <v>363004.807</v>
      </c>
      <c r="X20" s="454">
        <v>1141.153854738382</v>
      </c>
      <c r="Y20" s="449">
        <v>663.5061000000001</v>
      </c>
      <c r="Z20" s="450">
        <v>748800.4862334619</v>
      </c>
      <c r="AA20" s="454">
        <v>1128.5510204555192</v>
      </c>
      <c r="AB20" s="457">
        <v>2.0192</v>
      </c>
      <c r="AC20" s="453">
        <v>2791.206</v>
      </c>
      <c r="AD20" s="454">
        <v>1382.3326069730585</v>
      </c>
      <c r="AE20" s="453"/>
      <c r="AF20" s="453"/>
      <c r="AG20" s="454"/>
      <c r="AH20" s="449">
        <v>2.0192</v>
      </c>
      <c r="AI20" s="453">
        <v>2791.206</v>
      </c>
      <c r="AJ20" s="454">
        <v>1382.3326069730585</v>
      </c>
      <c r="AK20" s="457">
        <v>93.59909999999999</v>
      </c>
      <c r="AL20" s="453">
        <v>96989.579</v>
      </c>
      <c r="AM20" s="454">
        <v>1036.2234145413793</v>
      </c>
      <c r="AN20" s="457">
        <v>0.9615</v>
      </c>
      <c r="AO20" s="453">
        <v>1669.5590000000002</v>
      </c>
      <c r="AP20" s="455">
        <v>1736.4108164326574</v>
      </c>
      <c r="AQ20" s="614"/>
      <c r="AR20" s="599"/>
    </row>
    <row r="21" spans="1:44" ht="27" customHeight="1">
      <c r="A21" s="611"/>
      <c r="B21" s="602" t="s">
        <v>48</v>
      </c>
      <c r="C21" s="602" t="s">
        <v>29</v>
      </c>
      <c r="D21" s="66">
        <v>2590.7256282481776</v>
      </c>
      <c r="E21" s="163">
        <v>2760.941</v>
      </c>
      <c r="F21" s="612">
        <f t="shared" si="2"/>
        <v>5351.666628248177</v>
      </c>
      <c r="G21" s="226"/>
      <c r="H21" s="67"/>
      <c r="I21" s="612"/>
      <c r="J21" s="226">
        <v>293.942</v>
      </c>
      <c r="K21" s="533"/>
      <c r="L21" s="613">
        <f t="shared" si="0"/>
        <v>5645.608628248177</v>
      </c>
      <c r="M21" s="607"/>
      <c r="N21" s="674"/>
      <c r="O21" s="678"/>
      <c r="P21" s="100">
        <v>106.6645230493027</v>
      </c>
      <c r="Q21" s="93">
        <v>80.12714570986196</v>
      </c>
      <c r="R21" s="93">
        <v>75.12070875976771</v>
      </c>
      <c r="S21" s="101">
        <v>107.49744935478229</v>
      </c>
      <c r="T21" s="102">
        <v>87.49389633164148</v>
      </c>
      <c r="U21" s="93">
        <v>81.39160217920937</v>
      </c>
      <c r="V21" s="103">
        <v>109.55356326073951</v>
      </c>
      <c r="W21" s="104">
        <v>73.02833099948452</v>
      </c>
      <c r="X21" s="93">
        <v>66.65993220656433</v>
      </c>
      <c r="Y21" s="100">
        <v>108.48320761482071</v>
      </c>
      <c r="Z21" s="93">
        <v>80.48125431539638</v>
      </c>
      <c r="AA21" s="93">
        <v>74.18775318771202</v>
      </c>
      <c r="AB21" s="105">
        <v>56.3094294770206</v>
      </c>
      <c r="AC21" s="102">
        <v>60.64507599940671</v>
      </c>
      <c r="AD21" s="93">
        <v>107.69968114160248</v>
      </c>
      <c r="AE21" s="102"/>
      <c r="AF21" s="106"/>
      <c r="AG21" s="93"/>
      <c r="AH21" s="100">
        <v>56.3094294770206</v>
      </c>
      <c r="AI21" s="103">
        <v>60.64507599940671</v>
      </c>
      <c r="AJ21" s="93">
        <v>107.69968114160248</v>
      </c>
      <c r="AK21" s="107">
        <v>95.63756489111543</v>
      </c>
      <c r="AL21" s="93">
        <v>78.93187576368386</v>
      </c>
      <c r="AM21" s="93">
        <v>82.53229351201988</v>
      </c>
      <c r="AN21" s="107">
        <v>30.826833073322934</v>
      </c>
      <c r="AO21" s="104">
        <v>23.316037348784917</v>
      </c>
      <c r="AP21" s="108">
        <v>75.63552601503609</v>
      </c>
      <c r="AQ21" s="614"/>
      <c r="AR21" s="599"/>
    </row>
    <row r="22" spans="1:44" ht="27" customHeight="1">
      <c r="A22" s="611" t="s">
        <v>35</v>
      </c>
      <c r="B22" s="615" t="s">
        <v>49</v>
      </c>
      <c r="C22" s="616" t="s">
        <v>24</v>
      </c>
      <c r="D22" s="31">
        <v>176.4494</v>
      </c>
      <c r="E22" s="158">
        <v>209.1114</v>
      </c>
      <c r="F22" s="609">
        <f t="shared" si="2"/>
        <v>385.5608</v>
      </c>
      <c r="G22" s="225"/>
      <c r="H22" s="40"/>
      <c r="I22" s="609"/>
      <c r="J22" s="225">
        <v>35.7303</v>
      </c>
      <c r="K22" s="534"/>
      <c r="L22" s="610">
        <f t="shared" si="0"/>
        <v>421.2911</v>
      </c>
      <c r="M22" s="607"/>
      <c r="N22" s="674"/>
      <c r="O22" s="3"/>
      <c r="P22" s="459">
        <v>8.6709</v>
      </c>
      <c r="Q22" s="460">
        <v>25966.846287535176</v>
      </c>
      <c r="R22" s="461">
        <v>2994.7117701201923</v>
      </c>
      <c r="S22" s="462">
        <v>2.7522</v>
      </c>
      <c r="T22" s="463">
        <v>8028.115287535176</v>
      </c>
      <c r="U22" s="464">
        <v>2916.9810651606626</v>
      </c>
      <c r="V22" s="465">
        <v>5.5407</v>
      </c>
      <c r="W22" s="465">
        <v>16535.979</v>
      </c>
      <c r="X22" s="464">
        <v>2984.4566571010882</v>
      </c>
      <c r="Y22" s="459">
        <v>8.2929</v>
      </c>
      <c r="Z22" s="460">
        <v>24564.094287535176</v>
      </c>
      <c r="AA22" s="464">
        <v>2962.0632453707603</v>
      </c>
      <c r="AB22" s="466">
        <v>0.041</v>
      </c>
      <c r="AC22" s="465">
        <v>143.91</v>
      </c>
      <c r="AD22" s="464">
        <v>3509.9999999999995</v>
      </c>
      <c r="AE22" s="465"/>
      <c r="AF22" s="465"/>
      <c r="AG22" s="464"/>
      <c r="AH22" s="459">
        <v>0.041</v>
      </c>
      <c r="AI22" s="463">
        <v>143.91</v>
      </c>
      <c r="AJ22" s="464">
        <v>3509.9999999999995</v>
      </c>
      <c r="AK22" s="466">
        <v>0.337</v>
      </c>
      <c r="AL22" s="465">
        <v>1258.842</v>
      </c>
      <c r="AM22" s="464">
        <v>3735.4362017804156</v>
      </c>
      <c r="AN22" s="466"/>
      <c r="AO22" s="465"/>
      <c r="AP22" s="467"/>
      <c r="AQ22" s="614"/>
      <c r="AR22" s="599"/>
    </row>
    <row r="23" spans="1:44" ht="27" customHeight="1">
      <c r="A23" s="607"/>
      <c r="B23" s="602"/>
      <c r="C23" s="602" t="s">
        <v>29</v>
      </c>
      <c r="D23" s="66">
        <v>56932.26434076535</v>
      </c>
      <c r="E23" s="163">
        <v>71587.003</v>
      </c>
      <c r="F23" s="612">
        <f t="shared" si="2"/>
        <v>128519.26734076535</v>
      </c>
      <c r="G23" s="226"/>
      <c r="H23" s="67"/>
      <c r="I23" s="612"/>
      <c r="J23" s="226">
        <v>13942.642</v>
      </c>
      <c r="K23" s="533"/>
      <c r="L23" s="613">
        <f t="shared" si="0"/>
        <v>142461.90934076536</v>
      </c>
      <c r="M23" s="607"/>
      <c r="N23" s="679"/>
      <c r="O23" s="3" t="s">
        <v>40</v>
      </c>
      <c r="P23" s="92">
        <v>5.4248</v>
      </c>
      <c r="Q23" s="80">
        <v>18966.711193539726</v>
      </c>
      <c r="R23" s="93">
        <v>3496.296857679495</v>
      </c>
      <c r="S23" s="94">
        <v>1.199</v>
      </c>
      <c r="T23" s="82">
        <v>3764.2671935397293</v>
      </c>
      <c r="U23" s="95">
        <v>3139.5055826019425</v>
      </c>
      <c r="V23" s="82">
        <v>4.0058</v>
      </c>
      <c r="W23" s="82">
        <v>14673.689</v>
      </c>
      <c r="X23" s="95">
        <v>3663.1107394278297</v>
      </c>
      <c r="Y23" s="92">
        <v>5.2048</v>
      </c>
      <c r="Z23" s="80">
        <v>18437.95619353973</v>
      </c>
      <c r="AA23" s="95">
        <v>3542.4908149284756</v>
      </c>
      <c r="AB23" s="97">
        <v>0.113</v>
      </c>
      <c r="AC23" s="82">
        <v>175.655</v>
      </c>
      <c r="AD23" s="93">
        <v>1554.4690265486724</v>
      </c>
      <c r="AE23" s="82"/>
      <c r="AF23" s="82"/>
      <c r="AG23" s="95"/>
      <c r="AH23" s="92">
        <v>0.113</v>
      </c>
      <c r="AI23" s="82">
        <v>175.655</v>
      </c>
      <c r="AJ23" s="95">
        <v>1554.4690265486724</v>
      </c>
      <c r="AK23" s="97"/>
      <c r="AL23" s="82"/>
      <c r="AM23" s="95"/>
      <c r="AN23" s="97">
        <v>0.107</v>
      </c>
      <c r="AO23" s="82">
        <v>353.1</v>
      </c>
      <c r="AP23" s="99">
        <v>3300.0000000000005</v>
      </c>
      <c r="AQ23" s="614"/>
      <c r="AR23" s="599"/>
    </row>
    <row r="24" spans="1:44" ht="27" customHeight="1">
      <c r="A24" s="607"/>
      <c r="B24" s="615" t="s">
        <v>36</v>
      </c>
      <c r="C24" s="616" t="s">
        <v>24</v>
      </c>
      <c r="D24" s="30">
        <f aca="true" t="shared" si="4" ref="D24:K25">D14+D16+D18+D20+D22</f>
        <v>371.2992</v>
      </c>
      <c r="E24" s="188">
        <f t="shared" si="4"/>
        <v>348.4935</v>
      </c>
      <c r="F24" s="609">
        <f t="shared" si="4"/>
        <v>719.7927</v>
      </c>
      <c r="G24" s="233">
        <f t="shared" si="4"/>
        <v>1.137</v>
      </c>
      <c r="H24" s="45"/>
      <c r="I24" s="609">
        <f>I14+I16+I18+I20+I22</f>
        <v>1.137</v>
      </c>
      <c r="J24" s="233">
        <f t="shared" si="4"/>
        <v>89.51590000000002</v>
      </c>
      <c r="K24" s="233">
        <f t="shared" si="4"/>
        <v>0.2964</v>
      </c>
      <c r="L24" s="610">
        <f t="shared" si="0"/>
        <v>810.7419999999998</v>
      </c>
      <c r="M24" s="607"/>
      <c r="N24" s="674"/>
      <c r="O24" s="2"/>
      <c r="P24" s="100">
        <v>159.83815071523372</v>
      </c>
      <c r="Q24" s="93">
        <v>136.90747975526602</v>
      </c>
      <c r="R24" s="93">
        <v>85.65381865508392</v>
      </c>
      <c r="S24" s="101">
        <v>229.54128440366972</v>
      </c>
      <c r="T24" s="102">
        <v>213.2716641717969</v>
      </c>
      <c r="U24" s="93">
        <v>92.9121158861945</v>
      </c>
      <c r="V24" s="103">
        <v>138.31694043636728</v>
      </c>
      <c r="W24" s="104">
        <v>112.69135525497371</v>
      </c>
      <c r="X24" s="93">
        <v>81.47328512288587</v>
      </c>
      <c r="Y24" s="100">
        <v>159.33177067322472</v>
      </c>
      <c r="Z24" s="93">
        <v>133.2256896029611</v>
      </c>
      <c r="AA24" s="93">
        <v>83.61526959754632</v>
      </c>
      <c r="AB24" s="105">
        <v>36.283185840707965</v>
      </c>
      <c r="AC24" s="102">
        <v>81.92764225328058</v>
      </c>
      <c r="AD24" s="93">
        <v>225.80057499074888</v>
      </c>
      <c r="AE24" s="102"/>
      <c r="AF24" s="106"/>
      <c r="AG24" s="93"/>
      <c r="AH24" s="100">
        <v>36.283185840707965</v>
      </c>
      <c r="AI24" s="103">
        <v>81.92764225328058</v>
      </c>
      <c r="AJ24" s="93">
        <v>225.80057499074888</v>
      </c>
      <c r="AK24" s="107"/>
      <c r="AL24" s="93"/>
      <c r="AM24" s="93"/>
      <c r="AN24" s="107"/>
      <c r="AO24" s="104"/>
      <c r="AP24" s="108"/>
      <c r="AQ24" s="614"/>
      <c r="AR24" s="599"/>
    </row>
    <row r="25" spans="1:44" ht="27" customHeight="1">
      <c r="A25" s="600"/>
      <c r="B25" s="602"/>
      <c r="C25" s="602" t="s">
        <v>29</v>
      </c>
      <c r="D25" s="617">
        <f t="shared" si="4"/>
        <v>337547.6716404772</v>
      </c>
      <c r="E25" s="368">
        <f t="shared" si="4"/>
        <v>265096.35199999996</v>
      </c>
      <c r="F25" s="612">
        <f t="shared" si="4"/>
        <v>602644.0236404772</v>
      </c>
      <c r="G25" s="528">
        <f t="shared" si="4"/>
        <v>1692.729</v>
      </c>
      <c r="H25" s="44"/>
      <c r="I25" s="612">
        <f>I15+I17+I19+I21+I23</f>
        <v>1692.729</v>
      </c>
      <c r="J25" s="528">
        <f t="shared" si="4"/>
        <v>76555.694</v>
      </c>
      <c r="K25" s="528">
        <f t="shared" si="4"/>
        <v>389.275</v>
      </c>
      <c r="L25" s="613">
        <f t="shared" si="0"/>
        <v>681281.7216404773</v>
      </c>
      <c r="M25" s="607"/>
      <c r="N25" s="674"/>
      <c r="O25" s="4"/>
      <c r="P25" s="83">
        <v>373.4224</v>
      </c>
      <c r="Q25" s="84">
        <v>504020.2262615566</v>
      </c>
      <c r="R25" s="85">
        <v>1349.7321699543377</v>
      </c>
      <c r="S25" s="109">
        <v>189.6246</v>
      </c>
      <c r="T25" s="81">
        <v>269779.03926155664</v>
      </c>
      <c r="U25" s="88">
        <v>1422.700637267299</v>
      </c>
      <c r="V25" s="79">
        <v>131.5066</v>
      </c>
      <c r="W25" s="79">
        <v>174212.429</v>
      </c>
      <c r="X25" s="88">
        <v>1324.7428570124998</v>
      </c>
      <c r="Y25" s="83">
        <v>321.1312</v>
      </c>
      <c r="Z25" s="84">
        <v>443991.46826155664</v>
      </c>
      <c r="AA25" s="88">
        <v>1382.5858971708656</v>
      </c>
      <c r="AB25" s="110"/>
      <c r="AC25" s="79"/>
      <c r="AD25" s="85"/>
      <c r="AE25" s="79"/>
      <c r="AF25" s="79"/>
      <c r="AG25" s="88"/>
      <c r="AH25" s="83"/>
      <c r="AI25" s="81"/>
      <c r="AJ25" s="88"/>
      <c r="AK25" s="110">
        <v>52.2912</v>
      </c>
      <c r="AL25" s="79">
        <v>60028.758</v>
      </c>
      <c r="AM25" s="88">
        <v>1147.9705571874426</v>
      </c>
      <c r="AN25" s="110"/>
      <c r="AO25" s="79"/>
      <c r="AP25" s="91"/>
      <c r="AQ25" s="614"/>
      <c r="AR25" s="599"/>
    </row>
    <row r="26" spans="1:44" ht="27" customHeight="1">
      <c r="A26" s="607" t="s">
        <v>128</v>
      </c>
      <c r="B26" s="615" t="s">
        <v>50</v>
      </c>
      <c r="C26" s="616" t="s">
        <v>24</v>
      </c>
      <c r="D26" s="31">
        <v>28.758</v>
      </c>
      <c r="E26" s="158">
        <v>12.626</v>
      </c>
      <c r="F26" s="609">
        <f>D26+E26</f>
        <v>41.384</v>
      </c>
      <c r="G26" s="225"/>
      <c r="H26" s="40"/>
      <c r="I26" s="609"/>
      <c r="J26" s="225">
        <v>316.4444</v>
      </c>
      <c r="K26" s="225">
        <v>0.051</v>
      </c>
      <c r="L26" s="610">
        <f t="shared" si="0"/>
        <v>357.8794</v>
      </c>
      <c r="M26" s="607"/>
      <c r="N26" s="679"/>
      <c r="O26" s="4" t="s">
        <v>51</v>
      </c>
      <c r="P26" s="449">
        <v>552.7977999999999</v>
      </c>
      <c r="Q26" s="450">
        <v>711447.1462853011</v>
      </c>
      <c r="R26" s="451">
        <v>1286.9934473062324</v>
      </c>
      <c r="S26" s="469">
        <v>253.5924</v>
      </c>
      <c r="T26" s="470">
        <v>331770.16428530106</v>
      </c>
      <c r="U26" s="454">
        <v>1308.2811798985342</v>
      </c>
      <c r="V26" s="470">
        <v>228.1084</v>
      </c>
      <c r="W26" s="470">
        <v>297331.278</v>
      </c>
      <c r="X26" s="454">
        <v>1303.4648351397846</v>
      </c>
      <c r="Y26" s="449">
        <v>481.70079999999996</v>
      </c>
      <c r="Z26" s="450">
        <v>629101.442285301</v>
      </c>
      <c r="AA26" s="454">
        <v>1306.0004099750324</v>
      </c>
      <c r="AB26" s="471"/>
      <c r="AC26" s="470"/>
      <c r="AD26" s="451"/>
      <c r="AE26" s="470"/>
      <c r="AF26" s="470"/>
      <c r="AG26" s="454"/>
      <c r="AH26" s="449"/>
      <c r="AI26" s="453"/>
      <c r="AJ26" s="454"/>
      <c r="AK26" s="471">
        <v>71.097</v>
      </c>
      <c r="AL26" s="470">
        <v>82345.704</v>
      </c>
      <c r="AM26" s="454">
        <v>1158.2162960462467</v>
      </c>
      <c r="AN26" s="471"/>
      <c r="AO26" s="470"/>
      <c r="AP26" s="455"/>
      <c r="AQ26" s="614"/>
      <c r="AR26" s="599"/>
    </row>
    <row r="27" spans="1:44" ht="27" customHeight="1">
      <c r="A27" s="611" t="s">
        <v>52</v>
      </c>
      <c r="B27" s="602"/>
      <c r="C27" s="602" t="s">
        <v>29</v>
      </c>
      <c r="D27" s="66">
        <v>18484.59440154821</v>
      </c>
      <c r="E27" s="163">
        <v>7908.019</v>
      </c>
      <c r="F27" s="612">
        <f>D27+E27</f>
        <v>26392.61340154821</v>
      </c>
      <c r="G27" s="226"/>
      <c r="H27" s="67"/>
      <c r="I27" s="612"/>
      <c r="J27" s="226">
        <v>270571.098</v>
      </c>
      <c r="K27" s="226">
        <v>44.339</v>
      </c>
      <c r="L27" s="613">
        <f t="shared" si="0"/>
        <v>297008.0504015482</v>
      </c>
      <c r="M27" s="607"/>
      <c r="N27" s="674"/>
      <c r="O27" s="2"/>
      <c r="P27" s="100">
        <v>67.55135422029538</v>
      </c>
      <c r="Q27" s="93">
        <v>70.84436685046973</v>
      </c>
      <c r="R27" s="93">
        <v>104.87482844449767</v>
      </c>
      <c r="S27" s="101">
        <v>74.77534815712143</v>
      </c>
      <c r="T27" s="102">
        <v>81.31503923588619</v>
      </c>
      <c r="U27" s="93">
        <v>108.74578486083846</v>
      </c>
      <c r="V27" s="103">
        <v>57.650923859007385</v>
      </c>
      <c r="W27" s="104">
        <v>58.59202912382464</v>
      </c>
      <c r="X27" s="93">
        <v>101.63242009290059</v>
      </c>
      <c r="Y27" s="100">
        <v>66.66611307267914</v>
      </c>
      <c r="Z27" s="93">
        <v>70.57549679884599</v>
      </c>
      <c r="AA27" s="93">
        <v>105.86412428440948</v>
      </c>
      <c r="AB27" s="105"/>
      <c r="AC27" s="102"/>
      <c r="AD27" s="93"/>
      <c r="AE27" s="102"/>
      <c r="AF27" s="106"/>
      <c r="AG27" s="93"/>
      <c r="AH27" s="100"/>
      <c r="AI27" s="103"/>
      <c r="AJ27" s="93"/>
      <c r="AK27" s="107">
        <v>73.54909489851894</v>
      </c>
      <c r="AL27" s="93">
        <v>72.89846960322302</v>
      </c>
      <c r="AM27" s="93">
        <v>99.11538640116017</v>
      </c>
      <c r="AN27" s="107"/>
      <c r="AO27" s="104"/>
      <c r="AP27" s="108"/>
      <c r="AQ27" s="614"/>
      <c r="AR27" s="599"/>
    </row>
    <row r="28" spans="1:44" ht="27" customHeight="1">
      <c r="A28" s="611" t="s">
        <v>53</v>
      </c>
      <c r="B28" s="615" t="s">
        <v>31</v>
      </c>
      <c r="C28" s="616" t="s">
        <v>24</v>
      </c>
      <c r="D28" s="31">
        <v>14.296</v>
      </c>
      <c r="E28" s="158">
        <v>13.234</v>
      </c>
      <c r="F28" s="609">
        <f>D28+E28</f>
        <v>27.53</v>
      </c>
      <c r="G28" s="225"/>
      <c r="H28" s="40"/>
      <c r="I28" s="609"/>
      <c r="J28" s="225">
        <v>9.5168</v>
      </c>
      <c r="K28" s="225"/>
      <c r="L28" s="610">
        <f t="shared" si="0"/>
        <v>37.046800000000005</v>
      </c>
      <c r="M28" s="607"/>
      <c r="N28" s="679"/>
      <c r="O28" s="4"/>
      <c r="P28" s="459">
        <v>4.505999999999999</v>
      </c>
      <c r="Q28" s="460">
        <v>5645.608628248177</v>
      </c>
      <c r="R28" s="461">
        <v>1252.9091496334172</v>
      </c>
      <c r="S28" s="462">
        <v>1.8948</v>
      </c>
      <c r="T28" s="463">
        <v>2590.7256282481776</v>
      </c>
      <c r="U28" s="464">
        <v>1367.2818388474655</v>
      </c>
      <c r="V28" s="465">
        <v>2.3348</v>
      </c>
      <c r="W28" s="465">
        <v>2760.941</v>
      </c>
      <c r="X28" s="464">
        <v>1182.5171320884015</v>
      </c>
      <c r="Y28" s="459">
        <v>4.2296</v>
      </c>
      <c r="Z28" s="460">
        <v>5351.666628248177</v>
      </c>
      <c r="AA28" s="464">
        <v>1265.2890647456445</v>
      </c>
      <c r="AB28" s="466"/>
      <c r="AC28" s="465"/>
      <c r="AD28" s="461"/>
      <c r="AE28" s="465"/>
      <c r="AF28" s="465"/>
      <c r="AG28" s="464"/>
      <c r="AH28" s="459"/>
      <c r="AI28" s="463"/>
      <c r="AJ28" s="464"/>
      <c r="AK28" s="466">
        <v>0.2764</v>
      </c>
      <c r="AL28" s="465">
        <v>293.942</v>
      </c>
      <c r="AM28" s="464">
        <v>1063.465991316932</v>
      </c>
      <c r="AN28" s="466"/>
      <c r="AO28" s="465"/>
      <c r="AP28" s="467"/>
      <c r="AQ28" s="614"/>
      <c r="AR28" s="599"/>
    </row>
    <row r="29" spans="1:44" ht="27" customHeight="1">
      <c r="A29" s="611" t="s">
        <v>54</v>
      </c>
      <c r="B29" s="602" t="s">
        <v>55</v>
      </c>
      <c r="C29" s="602" t="s">
        <v>29</v>
      </c>
      <c r="D29" s="66">
        <v>5587.542060924197</v>
      </c>
      <c r="E29" s="163">
        <v>5153.551</v>
      </c>
      <c r="F29" s="612">
        <f>D29+E29</f>
        <v>10741.093060924199</v>
      </c>
      <c r="G29" s="226"/>
      <c r="H29" s="67"/>
      <c r="I29" s="612"/>
      <c r="J29" s="226">
        <v>8122.921</v>
      </c>
      <c r="K29" s="226"/>
      <c r="L29" s="613">
        <f t="shared" si="0"/>
        <v>18864.0140609242</v>
      </c>
      <c r="M29" s="607"/>
      <c r="N29" s="679"/>
      <c r="O29" s="4" t="s">
        <v>56</v>
      </c>
      <c r="P29" s="92">
        <v>22.5805</v>
      </c>
      <c r="Q29" s="80">
        <v>27977.423992108284</v>
      </c>
      <c r="R29" s="93">
        <v>1239.0081704173194</v>
      </c>
      <c r="S29" s="115">
        <v>10.4164</v>
      </c>
      <c r="T29" s="114">
        <v>14272.241992108282</v>
      </c>
      <c r="U29" s="93">
        <v>1370.1703076022698</v>
      </c>
      <c r="V29" s="114">
        <v>7.9171</v>
      </c>
      <c r="W29" s="114">
        <v>9228.441</v>
      </c>
      <c r="X29" s="95">
        <v>1165.6340074017003</v>
      </c>
      <c r="Y29" s="92">
        <v>18.3335</v>
      </c>
      <c r="Z29" s="80">
        <v>23500.682992108283</v>
      </c>
      <c r="AA29" s="95">
        <v>1281.8437828078806</v>
      </c>
      <c r="AB29" s="113"/>
      <c r="AC29" s="114"/>
      <c r="AD29" s="93"/>
      <c r="AE29" s="114"/>
      <c r="AF29" s="114"/>
      <c r="AG29" s="95"/>
      <c r="AH29" s="92"/>
      <c r="AI29" s="82"/>
      <c r="AJ29" s="95"/>
      <c r="AK29" s="113">
        <v>4.247</v>
      </c>
      <c r="AL29" s="114">
        <v>4476.741</v>
      </c>
      <c r="AM29" s="95">
        <v>1054.094890510949</v>
      </c>
      <c r="AN29" s="113"/>
      <c r="AO29" s="114"/>
      <c r="AP29" s="99"/>
      <c r="AQ29" s="614"/>
      <c r="AR29" s="599"/>
    </row>
    <row r="30" spans="1:44" ht="27" customHeight="1">
      <c r="A30" s="611" t="s">
        <v>35</v>
      </c>
      <c r="B30" s="615" t="s">
        <v>36</v>
      </c>
      <c r="C30" s="616" t="s">
        <v>24</v>
      </c>
      <c r="D30" s="30">
        <f aca="true" t="shared" si="5" ref="D30:F31">D26+D28</f>
        <v>43.054</v>
      </c>
      <c r="E30" s="188">
        <f t="shared" si="5"/>
        <v>25.86</v>
      </c>
      <c r="F30" s="618">
        <f t="shared" si="5"/>
        <v>68.914</v>
      </c>
      <c r="G30" s="189"/>
      <c r="H30" s="30"/>
      <c r="I30" s="618"/>
      <c r="J30" s="531">
        <f>J28+J26</f>
        <v>325.96119999999996</v>
      </c>
      <c r="K30" s="538">
        <f>K28+K26</f>
        <v>0.051</v>
      </c>
      <c r="L30" s="610">
        <f t="shared" si="0"/>
        <v>394.92619999999994</v>
      </c>
      <c r="M30" s="607"/>
      <c r="N30" s="674"/>
      <c r="O30" s="2"/>
      <c r="P30" s="100">
        <v>19.95527114102876</v>
      </c>
      <c r="Q30" s="93">
        <v>20.17915813064369</v>
      </c>
      <c r="R30" s="93">
        <v>101.12194411207278</v>
      </c>
      <c r="S30" s="101">
        <v>18.190545677969357</v>
      </c>
      <c r="T30" s="102">
        <v>18.152198019629274</v>
      </c>
      <c r="U30" s="93">
        <v>99.789189070966</v>
      </c>
      <c r="V30" s="103">
        <v>29.4905963042023</v>
      </c>
      <c r="W30" s="104">
        <v>29.917740168680705</v>
      </c>
      <c r="X30" s="93">
        <v>101.44840701107675</v>
      </c>
      <c r="Y30" s="100">
        <v>23.070335724220687</v>
      </c>
      <c r="Z30" s="93">
        <v>22.772387636756385</v>
      </c>
      <c r="AA30" s="93">
        <v>98.70852296634985</v>
      </c>
      <c r="AB30" s="105"/>
      <c r="AC30" s="102"/>
      <c r="AD30" s="93"/>
      <c r="AE30" s="102"/>
      <c r="AF30" s="106"/>
      <c r="AG30" s="93"/>
      <c r="AH30" s="100"/>
      <c r="AI30" s="103"/>
      <c r="AJ30" s="93"/>
      <c r="AK30" s="107">
        <v>6.5081233812102655</v>
      </c>
      <c r="AL30" s="93">
        <v>6.565981815789657</v>
      </c>
      <c r="AM30" s="93">
        <v>100.88901871077667</v>
      </c>
      <c r="AN30" s="107"/>
      <c r="AO30" s="104"/>
      <c r="AP30" s="108"/>
      <c r="AQ30" s="614"/>
      <c r="AR30" s="599"/>
    </row>
    <row r="31" spans="1:44" ht="27" customHeight="1">
      <c r="A31" s="600"/>
      <c r="B31" s="602"/>
      <c r="C31" s="602" t="s">
        <v>29</v>
      </c>
      <c r="D31" s="617">
        <f t="shared" si="5"/>
        <v>24072.13646247241</v>
      </c>
      <c r="E31" s="368">
        <f t="shared" si="5"/>
        <v>13061.57</v>
      </c>
      <c r="F31" s="619">
        <f t="shared" si="5"/>
        <v>37133.70646247241</v>
      </c>
      <c r="G31" s="539"/>
      <c r="H31" s="617"/>
      <c r="I31" s="619"/>
      <c r="J31" s="528">
        <f>J29+J27</f>
        <v>278694.019</v>
      </c>
      <c r="K31" s="528">
        <f>K29+K27</f>
        <v>44.339</v>
      </c>
      <c r="L31" s="613">
        <f t="shared" si="0"/>
        <v>315872.06446247234</v>
      </c>
      <c r="M31" s="607"/>
      <c r="N31" s="674"/>
      <c r="O31" s="4"/>
      <c r="P31" s="83">
        <v>421.2911</v>
      </c>
      <c r="Q31" s="84">
        <v>142461.90934076536</v>
      </c>
      <c r="R31" s="85">
        <v>338.1555160808414</v>
      </c>
      <c r="S31" s="109">
        <v>176.4494</v>
      </c>
      <c r="T31" s="81">
        <v>56932.26434076535</v>
      </c>
      <c r="U31" s="88">
        <v>322.6549046965609</v>
      </c>
      <c r="V31" s="79">
        <v>209.1114</v>
      </c>
      <c r="W31" s="79">
        <v>71587.003</v>
      </c>
      <c r="X31" s="88">
        <v>342.33907381424444</v>
      </c>
      <c r="Y31" s="83">
        <v>385.5608</v>
      </c>
      <c r="Z31" s="84">
        <v>128519.26734076535</v>
      </c>
      <c r="AA31" s="88">
        <v>333.33074145702926</v>
      </c>
      <c r="AB31" s="110"/>
      <c r="AC31" s="79"/>
      <c r="AD31" s="85"/>
      <c r="AE31" s="79"/>
      <c r="AF31" s="79"/>
      <c r="AG31" s="88"/>
      <c r="AH31" s="83"/>
      <c r="AI31" s="81"/>
      <c r="AJ31" s="88"/>
      <c r="AK31" s="110">
        <v>35.7303</v>
      </c>
      <c r="AL31" s="79">
        <v>13942.642</v>
      </c>
      <c r="AM31" s="88">
        <v>390.21900179959306</v>
      </c>
      <c r="AN31" s="110"/>
      <c r="AO31" s="79"/>
      <c r="AP31" s="91"/>
      <c r="AQ31" s="614"/>
      <c r="AR31" s="599"/>
    </row>
    <row r="32" spans="1:44" ht="27" customHeight="1">
      <c r="A32" s="607" t="s">
        <v>128</v>
      </c>
      <c r="B32" s="615" t="s">
        <v>57</v>
      </c>
      <c r="C32" s="616" t="s">
        <v>24</v>
      </c>
      <c r="D32" s="31">
        <v>0.0078</v>
      </c>
      <c r="E32" s="158">
        <v>0.3783</v>
      </c>
      <c r="F32" s="609">
        <f aca="true" t="shared" si="6" ref="F32:F37">D32+E32</f>
        <v>0.3861</v>
      </c>
      <c r="G32" s="225">
        <v>396.7472</v>
      </c>
      <c r="H32" s="40"/>
      <c r="I32" s="609">
        <f aca="true" t="shared" si="7" ref="I32:I37">G32+H32</f>
        <v>396.7472</v>
      </c>
      <c r="J32" s="225">
        <v>4.012</v>
      </c>
      <c r="K32" s="225">
        <v>33.3515</v>
      </c>
      <c r="L32" s="610">
        <f t="shared" si="0"/>
        <v>434.4968</v>
      </c>
      <c r="M32" s="607"/>
      <c r="N32" s="674"/>
      <c r="O32" s="3" t="s">
        <v>49</v>
      </c>
      <c r="P32" s="449">
        <v>174.48569999999998</v>
      </c>
      <c r="Q32" s="450">
        <v>86633.23784627754</v>
      </c>
      <c r="R32" s="451">
        <v>496.50623430044726</v>
      </c>
      <c r="S32" s="472">
        <v>79.4212</v>
      </c>
      <c r="T32" s="470">
        <v>35833.71284627754</v>
      </c>
      <c r="U32" s="454">
        <v>451.1857394030504</v>
      </c>
      <c r="V32" s="470">
        <v>78.0184</v>
      </c>
      <c r="W32" s="470">
        <v>41702.414</v>
      </c>
      <c r="X32" s="454">
        <v>534.5202413789567</v>
      </c>
      <c r="Y32" s="449">
        <v>157.43959999999998</v>
      </c>
      <c r="Z32" s="450">
        <v>77536.12684627753</v>
      </c>
      <c r="AA32" s="454">
        <v>492.4817317007763</v>
      </c>
      <c r="AB32" s="471"/>
      <c r="AC32" s="470"/>
      <c r="AD32" s="451"/>
      <c r="AE32" s="470"/>
      <c r="AF32" s="470"/>
      <c r="AG32" s="454"/>
      <c r="AH32" s="449"/>
      <c r="AI32" s="453"/>
      <c r="AJ32" s="454"/>
      <c r="AK32" s="471">
        <v>17.0461</v>
      </c>
      <c r="AL32" s="470">
        <v>9097.111</v>
      </c>
      <c r="AM32" s="454">
        <v>533.6769700987323</v>
      </c>
      <c r="AN32" s="471"/>
      <c r="AO32" s="470"/>
      <c r="AP32" s="455"/>
      <c r="AQ32" s="614"/>
      <c r="AR32" s="599"/>
    </row>
    <row r="33" spans="1:44" ht="27" customHeight="1">
      <c r="A33" s="611" t="s">
        <v>58</v>
      </c>
      <c r="B33" s="602"/>
      <c r="C33" s="602" t="s">
        <v>29</v>
      </c>
      <c r="D33" s="66">
        <v>3.3912000369762123</v>
      </c>
      <c r="E33" s="163">
        <v>191.604</v>
      </c>
      <c r="F33" s="612">
        <f t="shared" si="6"/>
        <v>194.99520003697623</v>
      </c>
      <c r="G33" s="226">
        <v>141066.511</v>
      </c>
      <c r="H33" s="67"/>
      <c r="I33" s="612">
        <f t="shared" si="7"/>
        <v>141066.511</v>
      </c>
      <c r="J33" s="226">
        <v>1861.533</v>
      </c>
      <c r="K33" s="226">
        <v>11778.531</v>
      </c>
      <c r="L33" s="613">
        <f t="shared" si="0"/>
        <v>154901.57020003695</v>
      </c>
      <c r="M33" s="607"/>
      <c r="N33" s="680"/>
      <c r="O33" s="27" t="s">
        <v>59</v>
      </c>
      <c r="P33" s="100">
        <v>241.44735069979947</v>
      </c>
      <c r="Q33" s="93">
        <v>164.44255447724404</v>
      </c>
      <c r="R33" s="93">
        <v>68.10700303839805</v>
      </c>
      <c r="S33" s="101">
        <v>222.16914375506792</v>
      </c>
      <c r="T33" s="102">
        <v>158.87905499772836</v>
      </c>
      <c r="U33" s="93">
        <v>71.51265576865427</v>
      </c>
      <c r="V33" s="103">
        <v>268.0283112701619</v>
      </c>
      <c r="W33" s="104">
        <v>171.66153259137468</v>
      </c>
      <c r="X33" s="93">
        <v>64.04604490394549</v>
      </c>
      <c r="Y33" s="100">
        <v>244.8944230041235</v>
      </c>
      <c r="Z33" s="93">
        <v>165.7540459759701</v>
      </c>
      <c r="AA33" s="93">
        <v>67.68387942145141</v>
      </c>
      <c r="AB33" s="105"/>
      <c r="AC33" s="102"/>
      <c r="AD33" s="93"/>
      <c r="AE33" s="102"/>
      <c r="AF33" s="106"/>
      <c r="AG33" s="93"/>
      <c r="AH33" s="100"/>
      <c r="AI33" s="103"/>
      <c r="AJ33" s="93"/>
      <c r="AK33" s="107">
        <v>209.60982277471092</v>
      </c>
      <c r="AL33" s="93">
        <v>153.2645034231197</v>
      </c>
      <c r="AM33" s="93">
        <v>73.11895091283422</v>
      </c>
      <c r="AN33" s="107"/>
      <c r="AO33" s="104"/>
      <c r="AP33" s="108"/>
      <c r="AQ33" s="614"/>
      <c r="AR33" s="599"/>
    </row>
    <row r="34" spans="1:44" ht="27" customHeight="1">
      <c r="A34" s="611" t="s">
        <v>128</v>
      </c>
      <c r="B34" s="615" t="s">
        <v>60</v>
      </c>
      <c r="C34" s="616" t="s">
        <v>24</v>
      </c>
      <c r="D34" s="31">
        <v>0.0073</v>
      </c>
      <c r="E34" s="158">
        <v>0.009</v>
      </c>
      <c r="F34" s="609">
        <f t="shared" si="6"/>
        <v>0.0163</v>
      </c>
      <c r="G34" s="225">
        <v>14.0312</v>
      </c>
      <c r="H34" s="40"/>
      <c r="I34" s="609">
        <f t="shared" si="7"/>
        <v>14.0312</v>
      </c>
      <c r="J34" s="225">
        <v>0.47</v>
      </c>
      <c r="K34" s="225">
        <v>2.1308</v>
      </c>
      <c r="L34" s="610">
        <f t="shared" si="0"/>
        <v>16.6483</v>
      </c>
      <c r="M34" s="607"/>
      <c r="N34" s="674" t="s">
        <v>61</v>
      </c>
      <c r="O34" s="673"/>
      <c r="P34" s="459">
        <v>394.92619999999994</v>
      </c>
      <c r="Q34" s="460">
        <v>315872.06446247234</v>
      </c>
      <c r="R34" s="461">
        <v>799.8255483238954</v>
      </c>
      <c r="S34" s="462">
        <v>43.054</v>
      </c>
      <c r="T34" s="463">
        <v>24072.13646247241</v>
      </c>
      <c r="U34" s="464">
        <v>559.1149826374415</v>
      </c>
      <c r="V34" s="465">
        <v>25.86</v>
      </c>
      <c r="W34" s="465">
        <v>13061.57</v>
      </c>
      <c r="X34" s="464">
        <v>505.0877803557618</v>
      </c>
      <c r="Y34" s="459">
        <v>68.914</v>
      </c>
      <c r="Z34" s="460">
        <v>37133.70646247241</v>
      </c>
      <c r="AA34" s="464">
        <v>538.8412581256698</v>
      </c>
      <c r="AB34" s="466"/>
      <c r="AC34" s="465"/>
      <c r="AD34" s="461"/>
      <c r="AE34" s="465"/>
      <c r="AF34" s="465"/>
      <c r="AG34" s="464"/>
      <c r="AH34" s="459"/>
      <c r="AI34" s="463"/>
      <c r="AJ34" s="464"/>
      <c r="AK34" s="466">
        <v>325.96119999999996</v>
      </c>
      <c r="AL34" s="465">
        <v>278694.019</v>
      </c>
      <c r="AM34" s="464">
        <v>854.9913885456306</v>
      </c>
      <c r="AN34" s="466">
        <v>0.051</v>
      </c>
      <c r="AO34" s="465">
        <v>44.339</v>
      </c>
      <c r="AP34" s="467">
        <v>869.3921568627451</v>
      </c>
      <c r="AQ34" s="614"/>
      <c r="AR34" s="599"/>
    </row>
    <row r="35" spans="1:44" ht="27" customHeight="1">
      <c r="A35" s="611" t="s">
        <v>62</v>
      </c>
      <c r="B35" s="602"/>
      <c r="C35" s="602" t="s">
        <v>29</v>
      </c>
      <c r="D35" s="66">
        <v>3.9420000429819027</v>
      </c>
      <c r="E35" s="163">
        <v>3.888</v>
      </c>
      <c r="F35" s="612">
        <f t="shared" si="6"/>
        <v>7.8300000429819026</v>
      </c>
      <c r="G35" s="226">
        <v>3868.076</v>
      </c>
      <c r="H35" s="67"/>
      <c r="I35" s="612">
        <f t="shared" si="7"/>
        <v>3868.076</v>
      </c>
      <c r="J35" s="226">
        <v>231.483</v>
      </c>
      <c r="K35" s="226">
        <v>165.743</v>
      </c>
      <c r="L35" s="613">
        <f t="shared" si="0"/>
        <v>4273.132000042982</v>
      </c>
      <c r="M35" s="607"/>
      <c r="N35" s="674"/>
      <c r="O35" s="673"/>
      <c r="P35" s="92">
        <v>348.0539</v>
      </c>
      <c r="Q35" s="80">
        <v>268118.6761352447</v>
      </c>
      <c r="R35" s="93">
        <v>770.3366522692166</v>
      </c>
      <c r="S35" s="112">
        <v>58.304</v>
      </c>
      <c r="T35" s="80">
        <v>34771.66713524473</v>
      </c>
      <c r="U35" s="95">
        <v>596.3856190869362</v>
      </c>
      <c r="V35" s="80">
        <v>25.5732</v>
      </c>
      <c r="W35" s="80">
        <v>12204.72</v>
      </c>
      <c r="X35" s="95">
        <v>477.246492421754</v>
      </c>
      <c r="Y35" s="92">
        <v>83.8772</v>
      </c>
      <c r="Z35" s="80">
        <v>46976.38713524473</v>
      </c>
      <c r="AA35" s="95">
        <v>560.0614605070833</v>
      </c>
      <c r="AB35" s="97">
        <v>0.0044</v>
      </c>
      <c r="AC35" s="80">
        <v>1.386</v>
      </c>
      <c r="AD35" s="93">
        <v>314.99999999999994</v>
      </c>
      <c r="AE35" s="80"/>
      <c r="AF35" s="80"/>
      <c r="AG35" s="95"/>
      <c r="AH35" s="92">
        <v>0.0044</v>
      </c>
      <c r="AI35" s="82">
        <v>1.386</v>
      </c>
      <c r="AJ35" s="95">
        <v>314.99999999999994</v>
      </c>
      <c r="AK35" s="97">
        <v>264.1723</v>
      </c>
      <c r="AL35" s="80">
        <v>221140.903</v>
      </c>
      <c r="AM35" s="95">
        <v>837.1085954129179</v>
      </c>
      <c r="AN35" s="97"/>
      <c r="AO35" s="80"/>
      <c r="AP35" s="99"/>
      <c r="AQ35" s="614"/>
      <c r="AR35" s="599"/>
    </row>
    <row r="36" spans="1:43" ht="27" customHeight="1">
      <c r="A36" s="611"/>
      <c r="B36" s="615" t="s">
        <v>31</v>
      </c>
      <c r="C36" s="616" t="s">
        <v>24</v>
      </c>
      <c r="D36" s="31"/>
      <c r="E36" s="158">
        <v>0.003</v>
      </c>
      <c r="F36" s="609">
        <f t="shared" si="6"/>
        <v>0.003</v>
      </c>
      <c r="G36" s="225">
        <v>96.921</v>
      </c>
      <c r="H36" s="40"/>
      <c r="I36" s="609">
        <f t="shared" si="7"/>
        <v>96.921</v>
      </c>
      <c r="J36" s="225"/>
      <c r="K36" s="225">
        <v>0.062</v>
      </c>
      <c r="L36" s="610">
        <f t="shared" si="0"/>
        <v>96.986</v>
      </c>
      <c r="M36" s="607"/>
      <c r="N36" s="677"/>
      <c r="O36" s="678"/>
      <c r="P36" s="100">
        <v>113.46696589235172</v>
      </c>
      <c r="Q36" s="93">
        <v>117.81054159134361</v>
      </c>
      <c r="R36" s="93">
        <v>103.82805309442462</v>
      </c>
      <c r="S36" s="101">
        <v>73.84399012074644</v>
      </c>
      <c r="T36" s="102">
        <v>69.22916973995984</v>
      </c>
      <c r="U36" s="93">
        <v>93.75058095690572</v>
      </c>
      <c r="V36" s="103">
        <v>101.12148655623857</v>
      </c>
      <c r="W36" s="104">
        <v>107.02064447197479</v>
      </c>
      <c r="X36" s="93">
        <v>105.83373338015103</v>
      </c>
      <c r="Y36" s="100">
        <v>82.16058714406299</v>
      </c>
      <c r="Z36" s="93">
        <v>79.04759971337236</v>
      </c>
      <c r="AA36" s="93">
        <v>96.21109398204251</v>
      </c>
      <c r="AB36" s="105"/>
      <c r="AC36" s="102"/>
      <c r="AD36" s="93"/>
      <c r="AE36" s="102"/>
      <c r="AF36" s="106"/>
      <c r="AG36" s="93"/>
      <c r="AH36" s="100"/>
      <c r="AI36" s="103"/>
      <c r="AJ36" s="93"/>
      <c r="AK36" s="107">
        <v>123.38962109199183</v>
      </c>
      <c r="AL36" s="93">
        <v>126.0255408290523</v>
      </c>
      <c r="AM36" s="93">
        <v>102.1362572587003</v>
      </c>
      <c r="AN36" s="107"/>
      <c r="AO36" s="104"/>
      <c r="AP36" s="108"/>
      <c r="AQ36" s="614"/>
    </row>
    <row r="37" spans="1:43" ht="27" customHeight="1">
      <c r="A37" s="611" t="s">
        <v>35</v>
      </c>
      <c r="B37" s="602" t="s">
        <v>63</v>
      </c>
      <c r="C37" s="602" t="s">
        <v>29</v>
      </c>
      <c r="D37" s="66"/>
      <c r="E37" s="163">
        <v>0.972</v>
      </c>
      <c r="F37" s="612">
        <f t="shared" si="6"/>
        <v>0.972</v>
      </c>
      <c r="G37" s="226">
        <v>7950.938</v>
      </c>
      <c r="H37" s="67"/>
      <c r="I37" s="612">
        <f t="shared" si="7"/>
        <v>7950.938</v>
      </c>
      <c r="J37" s="226"/>
      <c r="K37" s="226">
        <v>3.348</v>
      </c>
      <c r="L37" s="613">
        <f t="shared" si="0"/>
        <v>7955.258</v>
      </c>
      <c r="M37" s="607"/>
      <c r="N37" s="674" t="s">
        <v>64</v>
      </c>
      <c r="O37" s="673"/>
      <c r="P37" s="83">
        <v>655.163</v>
      </c>
      <c r="Q37" s="84">
        <v>62597.19084884169</v>
      </c>
      <c r="R37" s="85">
        <v>95.54445359222314</v>
      </c>
      <c r="S37" s="109">
        <v>54.686499999999995</v>
      </c>
      <c r="T37" s="81">
        <v>4479.41884884169</v>
      </c>
      <c r="U37" s="138">
        <v>81.91087103474698</v>
      </c>
      <c r="V37" s="79">
        <v>33.96</v>
      </c>
      <c r="W37" s="79">
        <v>2553.336</v>
      </c>
      <c r="X37" s="88">
        <v>75.18657243816254</v>
      </c>
      <c r="Y37" s="83">
        <v>88.6465</v>
      </c>
      <c r="Z37" s="84">
        <v>7032.754848841691</v>
      </c>
      <c r="AA37" s="88">
        <v>79.33482820914182</v>
      </c>
      <c r="AB37" s="110">
        <v>28.0874</v>
      </c>
      <c r="AC37" s="79">
        <v>1251.762</v>
      </c>
      <c r="AD37" s="88">
        <v>44.566674024651626</v>
      </c>
      <c r="AE37" s="79"/>
      <c r="AF37" s="79"/>
      <c r="AG37" s="88"/>
      <c r="AH37" s="83">
        <v>28.0874</v>
      </c>
      <c r="AI37" s="81">
        <v>1251.762</v>
      </c>
      <c r="AJ37" s="88">
        <v>44.566674024651626</v>
      </c>
      <c r="AK37" s="110">
        <v>538.0975999999999</v>
      </c>
      <c r="AL37" s="79">
        <v>54298.363</v>
      </c>
      <c r="AM37" s="150">
        <v>100.9080192886941</v>
      </c>
      <c r="AN37" s="110">
        <v>0.3315</v>
      </c>
      <c r="AO37" s="79">
        <v>14.311</v>
      </c>
      <c r="AP37" s="91">
        <v>43.17043740573152</v>
      </c>
      <c r="AQ37" s="614"/>
    </row>
    <row r="38" spans="1:43" ht="27" customHeight="1">
      <c r="A38" s="607"/>
      <c r="B38" s="615" t="s">
        <v>36</v>
      </c>
      <c r="C38" s="616" t="s">
        <v>24</v>
      </c>
      <c r="D38" s="30">
        <f aca="true" t="shared" si="8" ref="D38:K39">D32+D34+D36</f>
        <v>0.015099999999999999</v>
      </c>
      <c r="E38" s="188">
        <f t="shared" si="8"/>
        <v>0.39030000000000004</v>
      </c>
      <c r="F38" s="609">
        <f t="shared" si="8"/>
        <v>0.4054</v>
      </c>
      <c r="G38" s="233">
        <f t="shared" si="8"/>
        <v>507.6994</v>
      </c>
      <c r="H38" s="45"/>
      <c r="I38" s="609">
        <f>I32+I34+I36</f>
        <v>507.6994</v>
      </c>
      <c r="J38" s="233">
        <f t="shared" si="8"/>
        <v>4.481999999999999</v>
      </c>
      <c r="K38" s="233">
        <f t="shared" si="8"/>
        <v>35.5443</v>
      </c>
      <c r="L38" s="610">
        <f t="shared" si="0"/>
        <v>548.1311000000001</v>
      </c>
      <c r="M38" s="607"/>
      <c r="N38" s="674"/>
      <c r="O38" s="673"/>
      <c r="P38" s="449">
        <v>792.2683</v>
      </c>
      <c r="Q38" s="450">
        <v>81143.41928420626</v>
      </c>
      <c r="R38" s="451">
        <v>102.41911645866213</v>
      </c>
      <c r="S38" s="452">
        <v>28.0678</v>
      </c>
      <c r="T38" s="450">
        <v>2240.2182842062484</v>
      </c>
      <c r="U38" s="454">
        <v>79.81453067950636</v>
      </c>
      <c r="V38" s="450">
        <v>35.1221</v>
      </c>
      <c r="W38" s="450">
        <v>2851.6420000000003</v>
      </c>
      <c r="X38" s="454">
        <v>81.19224078286891</v>
      </c>
      <c r="Y38" s="449">
        <v>63.1899</v>
      </c>
      <c r="Z38" s="450">
        <v>5091.860284206248</v>
      </c>
      <c r="AA38" s="454">
        <v>80.5802871061079</v>
      </c>
      <c r="AB38" s="457">
        <v>0.302</v>
      </c>
      <c r="AC38" s="450">
        <v>11.488</v>
      </c>
      <c r="AD38" s="454">
        <v>38.03973509933775</v>
      </c>
      <c r="AE38" s="450"/>
      <c r="AF38" s="450"/>
      <c r="AG38" s="454"/>
      <c r="AH38" s="449">
        <v>0.302</v>
      </c>
      <c r="AI38" s="453">
        <v>11.488</v>
      </c>
      <c r="AJ38" s="454">
        <v>38.03973509933775</v>
      </c>
      <c r="AK38" s="457">
        <v>728.7654</v>
      </c>
      <c r="AL38" s="450">
        <v>76039.02</v>
      </c>
      <c r="AM38" s="454">
        <v>104.33950349454022</v>
      </c>
      <c r="AN38" s="457">
        <v>0.011</v>
      </c>
      <c r="AO38" s="450">
        <v>1.051</v>
      </c>
      <c r="AP38" s="455">
        <v>95.54545454545455</v>
      </c>
      <c r="AQ38" s="614"/>
    </row>
    <row r="39" spans="1:43" ht="27" customHeight="1">
      <c r="A39" s="600"/>
      <c r="B39" s="602"/>
      <c r="C39" s="602" t="s">
        <v>29</v>
      </c>
      <c r="D39" s="617">
        <f t="shared" si="8"/>
        <v>7.3332000799581145</v>
      </c>
      <c r="E39" s="368">
        <f t="shared" si="8"/>
        <v>196.46400000000003</v>
      </c>
      <c r="F39" s="612">
        <f t="shared" si="8"/>
        <v>203.79720007995815</v>
      </c>
      <c r="G39" s="528">
        <f t="shared" si="8"/>
        <v>152885.525</v>
      </c>
      <c r="H39" s="44"/>
      <c r="I39" s="612">
        <f>I33+I35+I37</f>
        <v>152885.525</v>
      </c>
      <c r="J39" s="528">
        <f t="shared" si="8"/>
        <v>2093.016</v>
      </c>
      <c r="K39" s="528">
        <f t="shared" si="8"/>
        <v>11947.622000000001</v>
      </c>
      <c r="L39" s="613">
        <f t="shared" si="0"/>
        <v>167129.96020007995</v>
      </c>
      <c r="M39" s="607"/>
      <c r="N39" s="677"/>
      <c r="O39" s="678"/>
      <c r="P39" s="100">
        <v>82.69458717457205</v>
      </c>
      <c r="Q39" s="93">
        <v>77.14389090456481</v>
      </c>
      <c r="R39" s="93">
        <v>93.28771512180178</v>
      </c>
      <c r="S39" s="101">
        <v>194.83714434334004</v>
      </c>
      <c r="T39" s="102">
        <v>199.9545705176151</v>
      </c>
      <c r="U39" s="93">
        <v>102.62651466768429</v>
      </c>
      <c r="V39" s="103">
        <v>96.69125707175823</v>
      </c>
      <c r="W39" s="104">
        <v>89.53914972496545</v>
      </c>
      <c r="X39" s="93">
        <v>92.6031498985633</v>
      </c>
      <c r="Y39" s="100">
        <v>140.28586846948642</v>
      </c>
      <c r="Z39" s="93">
        <v>138.1175927127388</v>
      </c>
      <c r="AA39" s="93">
        <v>98.45438761551436</v>
      </c>
      <c r="AB39" s="105">
        <v>9300.46357615894</v>
      </c>
      <c r="AC39" s="102">
        <v>10896.2569637883</v>
      </c>
      <c r="AD39" s="93">
        <v>117.15821340045953</v>
      </c>
      <c r="AE39" s="102"/>
      <c r="AF39" s="106"/>
      <c r="AG39" s="93"/>
      <c r="AH39" s="100">
        <v>9300.46357615894</v>
      </c>
      <c r="AI39" s="103">
        <v>10896.2569637883</v>
      </c>
      <c r="AJ39" s="93">
        <v>117.15821340045953</v>
      </c>
      <c r="AK39" s="107">
        <v>73.8368753511075</v>
      </c>
      <c r="AL39" s="93">
        <v>71.40855181984196</v>
      </c>
      <c r="AM39" s="93">
        <v>96.7112319965892</v>
      </c>
      <c r="AN39" s="107">
        <v>3013.636363636364</v>
      </c>
      <c r="AO39" s="104">
        <v>1361.6555661274979</v>
      </c>
      <c r="AP39" s="108">
        <v>45.18314095747352</v>
      </c>
      <c r="AQ39" s="614"/>
    </row>
    <row r="40" spans="1:43" ht="27" customHeight="1">
      <c r="A40" s="607" t="s">
        <v>65</v>
      </c>
      <c r="B40" s="1"/>
      <c r="C40" s="616" t="s">
        <v>24</v>
      </c>
      <c r="D40" s="31">
        <v>0.0703</v>
      </c>
      <c r="E40" s="158">
        <v>0.1564</v>
      </c>
      <c r="F40" s="609">
        <f aca="true" t="shared" si="9" ref="F40:F59">D40+E40</f>
        <v>0.2267</v>
      </c>
      <c r="G40" s="225">
        <v>19.8418</v>
      </c>
      <c r="H40" s="40"/>
      <c r="I40" s="609">
        <f aca="true" t="shared" si="10" ref="I40:I59">G40+H40</f>
        <v>19.8418</v>
      </c>
      <c r="J40" s="225">
        <v>0.4727</v>
      </c>
      <c r="K40" s="225">
        <v>15.8791</v>
      </c>
      <c r="L40" s="610">
        <f t="shared" si="0"/>
        <v>36.4203</v>
      </c>
      <c r="M40" s="607"/>
      <c r="N40" s="674" t="s">
        <v>66</v>
      </c>
      <c r="O40" s="673"/>
      <c r="P40" s="459">
        <v>434.4968</v>
      </c>
      <c r="Q40" s="460">
        <v>154901.57020003695</v>
      </c>
      <c r="R40" s="461">
        <v>356.50796553630994</v>
      </c>
      <c r="S40" s="462">
        <v>0.0078</v>
      </c>
      <c r="T40" s="463">
        <v>3.3912000369762123</v>
      </c>
      <c r="U40" s="464">
        <v>434.76923550977085</v>
      </c>
      <c r="V40" s="465">
        <v>0.3783</v>
      </c>
      <c r="W40" s="465">
        <v>191.604</v>
      </c>
      <c r="X40" s="464">
        <v>506.48691514670895</v>
      </c>
      <c r="Y40" s="459">
        <v>0.3861</v>
      </c>
      <c r="Z40" s="460">
        <v>194.99520003697623</v>
      </c>
      <c r="AA40" s="464">
        <v>505.0380731338416</v>
      </c>
      <c r="AB40" s="466">
        <v>396.7472</v>
      </c>
      <c r="AC40" s="465">
        <v>141066.511</v>
      </c>
      <c r="AD40" s="464">
        <v>355.5576724927107</v>
      </c>
      <c r="AE40" s="465"/>
      <c r="AF40" s="465"/>
      <c r="AG40" s="464"/>
      <c r="AH40" s="459">
        <v>396.7472</v>
      </c>
      <c r="AI40" s="463">
        <v>141066.511</v>
      </c>
      <c r="AJ40" s="464">
        <v>355.5576724927107</v>
      </c>
      <c r="AK40" s="466">
        <v>4.012</v>
      </c>
      <c r="AL40" s="465">
        <v>1861.533</v>
      </c>
      <c r="AM40" s="464">
        <v>463.9912761714856</v>
      </c>
      <c r="AN40" s="466">
        <v>33.3515</v>
      </c>
      <c r="AO40" s="465">
        <v>11778.531</v>
      </c>
      <c r="AP40" s="467">
        <v>353.1634559165255</v>
      </c>
      <c r="AQ40" s="614"/>
    </row>
    <row r="41" spans="1:43" ht="27" customHeight="1">
      <c r="A41" s="600"/>
      <c r="B41" s="601"/>
      <c r="C41" s="602" t="s">
        <v>29</v>
      </c>
      <c r="D41" s="66">
        <v>84.09960091698652</v>
      </c>
      <c r="E41" s="163">
        <v>96.956</v>
      </c>
      <c r="F41" s="612">
        <f t="shared" si="9"/>
        <v>181.05560091698652</v>
      </c>
      <c r="G41" s="226">
        <v>6563.569</v>
      </c>
      <c r="H41" s="67"/>
      <c r="I41" s="612">
        <f t="shared" si="10"/>
        <v>6563.569</v>
      </c>
      <c r="J41" s="226">
        <v>46.034</v>
      </c>
      <c r="K41" s="226">
        <v>4833.866</v>
      </c>
      <c r="L41" s="613">
        <f t="shared" si="0"/>
        <v>11624.524600916986</v>
      </c>
      <c r="M41" s="607"/>
      <c r="N41" s="674"/>
      <c r="O41" s="681"/>
      <c r="P41" s="92">
        <v>478.8725999999999</v>
      </c>
      <c r="Q41" s="80">
        <v>115085.26701554173</v>
      </c>
      <c r="R41" s="93">
        <v>240.32543731995054</v>
      </c>
      <c r="S41" s="112">
        <v>0.8779</v>
      </c>
      <c r="T41" s="80">
        <v>148.65901554173118</v>
      </c>
      <c r="U41" s="95">
        <v>169.33479387371133</v>
      </c>
      <c r="V41" s="80">
        <v>3.6353</v>
      </c>
      <c r="W41" s="80">
        <v>1179.506</v>
      </c>
      <c r="X41" s="95">
        <v>324.459054273375</v>
      </c>
      <c r="Y41" s="92">
        <v>4.5132</v>
      </c>
      <c r="Z41" s="80">
        <v>1328.1650155417312</v>
      </c>
      <c r="AA41" s="95">
        <v>294.28454656158186</v>
      </c>
      <c r="AB41" s="97">
        <v>363.6334</v>
      </c>
      <c r="AC41" s="80">
        <v>101795.315</v>
      </c>
      <c r="AD41" s="95">
        <v>279.93939775609175</v>
      </c>
      <c r="AE41" s="80"/>
      <c r="AF41" s="80"/>
      <c r="AG41" s="95"/>
      <c r="AH41" s="92">
        <v>363.6334</v>
      </c>
      <c r="AI41" s="82">
        <v>101795.315</v>
      </c>
      <c r="AJ41" s="95">
        <v>279.93939775609175</v>
      </c>
      <c r="AK41" s="97">
        <v>5.7886</v>
      </c>
      <c r="AL41" s="80">
        <v>2571.704</v>
      </c>
      <c r="AM41" s="95">
        <v>444.270462633452</v>
      </c>
      <c r="AN41" s="97">
        <v>104.9374</v>
      </c>
      <c r="AO41" s="80">
        <v>9390.083</v>
      </c>
      <c r="AP41" s="99">
        <v>89.48271064463195</v>
      </c>
      <c r="AQ41" s="614"/>
    </row>
    <row r="42" spans="1:43" ht="27" customHeight="1">
      <c r="A42" s="607" t="s">
        <v>67</v>
      </c>
      <c r="B42" s="1"/>
      <c r="C42" s="616" t="s">
        <v>24</v>
      </c>
      <c r="D42" s="31">
        <v>1.5617</v>
      </c>
      <c r="E42" s="158">
        <v>0.0484</v>
      </c>
      <c r="F42" s="609">
        <f t="shared" si="9"/>
        <v>1.6101</v>
      </c>
      <c r="G42" s="225">
        <v>326.1362</v>
      </c>
      <c r="H42" s="40"/>
      <c r="I42" s="609">
        <f t="shared" si="10"/>
        <v>326.1362</v>
      </c>
      <c r="J42" s="225">
        <v>87.7216</v>
      </c>
      <c r="K42" s="225">
        <v>292.1104</v>
      </c>
      <c r="L42" s="610">
        <f t="shared" si="0"/>
        <v>707.5783</v>
      </c>
      <c r="M42" s="607"/>
      <c r="N42" s="677"/>
      <c r="O42" s="682"/>
      <c r="P42" s="100">
        <v>90.73327644972798</v>
      </c>
      <c r="Q42" s="93">
        <v>134.59722014557974</v>
      </c>
      <c r="R42" s="93">
        <v>148.3438330590378</v>
      </c>
      <c r="S42" s="101">
        <v>0.8884838819911152</v>
      </c>
      <c r="T42" s="102">
        <v>2.281193659609728</v>
      </c>
      <c r="U42" s="93">
        <v>256.75127099633085</v>
      </c>
      <c r="V42" s="103">
        <v>10.406293840948479</v>
      </c>
      <c r="W42" s="104">
        <v>16.244427751957176</v>
      </c>
      <c r="X42" s="93">
        <v>156.1019513790376</v>
      </c>
      <c r="Y42" s="100">
        <v>8.55490561021005</v>
      </c>
      <c r="Z42" s="93">
        <v>14.68154918667555</v>
      </c>
      <c r="AA42" s="93">
        <v>171.61556018985777</v>
      </c>
      <c r="AB42" s="105">
        <v>109.10636921690913</v>
      </c>
      <c r="AC42" s="102">
        <v>138.5785888083356</v>
      </c>
      <c r="AD42" s="93">
        <v>127.01237315745901</v>
      </c>
      <c r="AE42" s="102"/>
      <c r="AF42" s="106"/>
      <c r="AG42" s="93"/>
      <c r="AH42" s="100">
        <v>109.10636921690913</v>
      </c>
      <c r="AI42" s="103">
        <v>138.5785888083356</v>
      </c>
      <c r="AJ42" s="93">
        <v>127.01237315745901</v>
      </c>
      <c r="AK42" s="107">
        <v>69.3086411222057</v>
      </c>
      <c r="AL42" s="93">
        <v>72.38519674114904</v>
      </c>
      <c r="AM42" s="93">
        <v>104.43892070184833</v>
      </c>
      <c r="AN42" s="107">
        <v>31.782281626950926</v>
      </c>
      <c r="AO42" s="104">
        <v>125.4358561047863</v>
      </c>
      <c r="AP42" s="108">
        <v>394.67228179873166</v>
      </c>
      <c r="AQ42" s="614"/>
    </row>
    <row r="43" spans="1:43" ht="27" customHeight="1">
      <c r="A43" s="600"/>
      <c r="B43" s="601"/>
      <c r="C43" s="602" t="s">
        <v>29</v>
      </c>
      <c r="D43" s="66">
        <v>1676.4840182796731</v>
      </c>
      <c r="E43" s="163">
        <v>53.84</v>
      </c>
      <c r="F43" s="612">
        <f t="shared" si="9"/>
        <v>1730.324018279673</v>
      </c>
      <c r="G43" s="226">
        <v>66557.417</v>
      </c>
      <c r="H43" s="67"/>
      <c r="I43" s="612">
        <f t="shared" si="10"/>
        <v>66557.417</v>
      </c>
      <c r="J43" s="226">
        <v>15278.146</v>
      </c>
      <c r="K43" s="226">
        <v>40154.659</v>
      </c>
      <c r="L43" s="613">
        <f t="shared" si="0"/>
        <v>123720.54601827967</v>
      </c>
      <c r="M43" s="607"/>
      <c r="N43" s="674" t="s">
        <v>68</v>
      </c>
      <c r="O43" s="673"/>
      <c r="P43" s="83">
        <v>16.6483</v>
      </c>
      <c r="Q43" s="84">
        <v>4273.132000042982</v>
      </c>
      <c r="R43" s="85">
        <v>256.670771192433</v>
      </c>
      <c r="S43" s="109">
        <v>0.0073</v>
      </c>
      <c r="T43" s="81">
        <v>3.9420000429819027</v>
      </c>
      <c r="U43" s="88">
        <v>540.0000058879318</v>
      </c>
      <c r="V43" s="79">
        <v>0.009</v>
      </c>
      <c r="W43" s="79">
        <v>3.888</v>
      </c>
      <c r="X43" s="88">
        <v>432</v>
      </c>
      <c r="Y43" s="83">
        <v>0.0163</v>
      </c>
      <c r="Z43" s="84">
        <v>7.8300000429819026</v>
      </c>
      <c r="AA43" s="88">
        <v>480.3681007964358</v>
      </c>
      <c r="AB43" s="110">
        <v>14.0312</v>
      </c>
      <c r="AC43" s="79">
        <v>3868.076</v>
      </c>
      <c r="AD43" s="88">
        <v>275.6767774673585</v>
      </c>
      <c r="AE43" s="79"/>
      <c r="AF43" s="79"/>
      <c r="AG43" s="88"/>
      <c r="AH43" s="83">
        <v>14.0312</v>
      </c>
      <c r="AI43" s="81">
        <v>3868.076</v>
      </c>
      <c r="AJ43" s="88">
        <v>275.6767774673585</v>
      </c>
      <c r="AK43" s="110">
        <v>0.47</v>
      </c>
      <c r="AL43" s="79">
        <v>231.483</v>
      </c>
      <c r="AM43" s="88">
        <v>492.51702127659576</v>
      </c>
      <c r="AN43" s="110">
        <v>2.1308</v>
      </c>
      <c r="AO43" s="79">
        <v>165.743</v>
      </c>
      <c r="AP43" s="91">
        <v>77.7844002252675</v>
      </c>
      <c r="AQ43" s="614"/>
    </row>
    <row r="44" spans="1:43" ht="27" customHeight="1">
      <c r="A44" s="607" t="s">
        <v>69</v>
      </c>
      <c r="B44" s="1"/>
      <c r="C44" s="616" t="s">
        <v>24</v>
      </c>
      <c r="D44" s="31"/>
      <c r="E44" s="158"/>
      <c r="F44" s="609"/>
      <c r="G44" s="225"/>
      <c r="H44" s="40"/>
      <c r="I44" s="609"/>
      <c r="J44" s="225"/>
      <c r="K44" s="225"/>
      <c r="L44" s="610"/>
      <c r="M44" s="607"/>
      <c r="N44" s="674"/>
      <c r="O44" s="673"/>
      <c r="P44" s="449">
        <v>95.40319999999998</v>
      </c>
      <c r="Q44" s="450">
        <v>5987.200000000001</v>
      </c>
      <c r="R44" s="451">
        <v>62.756804803193205</v>
      </c>
      <c r="S44" s="452"/>
      <c r="T44" s="450"/>
      <c r="U44" s="454"/>
      <c r="V44" s="450">
        <v>1.2423</v>
      </c>
      <c r="W44" s="450">
        <v>203.578</v>
      </c>
      <c r="X44" s="454">
        <v>163.8718505996941</v>
      </c>
      <c r="Y44" s="449">
        <v>1.2423</v>
      </c>
      <c r="Z44" s="450">
        <v>203.578</v>
      </c>
      <c r="AA44" s="454">
        <v>163.8718505996941</v>
      </c>
      <c r="AB44" s="457">
        <v>63.5384</v>
      </c>
      <c r="AC44" s="450">
        <v>4175.206</v>
      </c>
      <c r="AD44" s="454">
        <v>65.71153821940747</v>
      </c>
      <c r="AE44" s="450"/>
      <c r="AF44" s="450"/>
      <c r="AG44" s="454"/>
      <c r="AH44" s="449">
        <v>63.5384</v>
      </c>
      <c r="AI44" s="453">
        <v>4175.206</v>
      </c>
      <c r="AJ44" s="454">
        <v>65.71153821940747</v>
      </c>
      <c r="AK44" s="457">
        <v>0.195</v>
      </c>
      <c r="AL44" s="450">
        <v>145.139</v>
      </c>
      <c r="AM44" s="454">
        <v>744.3025641025641</v>
      </c>
      <c r="AN44" s="457">
        <v>30.4275</v>
      </c>
      <c r="AO44" s="450">
        <v>1463.277</v>
      </c>
      <c r="AP44" s="455">
        <v>48.09060882425438</v>
      </c>
      <c r="AQ44" s="614"/>
    </row>
    <row r="45" spans="1:43" ht="27" customHeight="1">
      <c r="A45" s="600"/>
      <c r="B45" s="601"/>
      <c r="C45" s="602" t="s">
        <v>29</v>
      </c>
      <c r="D45" s="66"/>
      <c r="E45" s="163"/>
      <c r="F45" s="612"/>
      <c r="G45" s="226"/>
      <c r="H45" s="67"/>
      <c r="I45" s="612"/>
      <c r="J45" s="226"/>
      <c r="K45" s="226"/>
      <c r="L45" s="613"/>
      <c r="M45" s="607"/>
      <c r="N45" s="677"/>
      <c r="O45" s="678"/>
      <c r="P45" s="100">
        <v>17.450462877555474</v>
      </c>
      <c r="Q45" s="93">
        <v>71.37112506752709</v>
      </c>
      <c r="R45" s="93">
        <v>408.9927331344521</v>
      </c>
      <c r="S45" s="101"/>
      <c r="T45" s="102"/>
      <c r="U45" s="93"/>
      <c r="V45" s="103">
        <v>0.7244626901714561</v>
      </c>
      <c r="W45" s="104">
        <v>1.9098330860898527</v>
      </c>
      <c r="X45" s="93">
        <v>263.6206269832693</v>
      </c>
      <c r="Y45" s="100">
        <v>1.3120824277549705</v>
      </c>
      <c r="Z45" s="93">
        <v>3.846191652821966</v>
      </c>
      <c r="AA45" s="93">
        <v>293.1364349877748</v>
      </c>
      <c r="AB45" s="105">
        <v>22.083023809224027</v>
      </c>
      <c r="AC45" s="102">
        <v>92.6439557712841</v>
      </c>
      <c r="AD45" s="93">
        <v>419.5256798690175</v>
      </c>
      <c r="AE45" s="102"/>
      <c r="AF45" s="106"/>
      <c r="AG45" s="93"/>
      <c r="AH45" s="100">
        <v>22.083023809224027</v>
      </c>
      <c r="AI45" s="103">
        <v>92.6439557712841</v>
      </c>
      <c r="AJ45" s="93">
        <v>419.5256798690175</v>
      </c>
      <c r="AK45" s="107">
        <v>241.02564102564102</v>
      </c>
      <c r="AL45" s="93">
        <v>159.490557327803</v>
      </c>
      <c r="AM45" s="93">
        <v>66.17161421047145</v>
      </c>
      <c r="AN45" s="107">
        <v>7.002875688111083</v>
      </c>
      <c r="AO45" s="104">
        <v>11.326836955682348</v>
      </c>
      <c r="AP45" s="108">
        <v>161.7455094185398</v>
      </c>
      <c r="AQ45" s="614"/>
    </row>
    <row r="46" spans="1:43" ht="27" customHeight="1">
      <c r="A46" s="607" t="s">
        <v>70</v>
      </c>
      <c r="B46" s="1"/>
      <c r="C46" s="616" t="s">
        <v>24</v>
      </c>
      <c r="D46" s="31"/>
      <c r="E46" s="158"/>
      <c r="F46" s="609"/>
      <c r="G46" s="225">
        <v>0.0024</v>
      </c>
      <c r="H46" s="40"/>
      <c r="I46" s="609">
        <f t="shared" si="10"/>
        <v>0.0024</v>
      </c>
      <c r="J46" s="225">
        <v>0.001</v>
      </c>
      <c r="K46" s="225"/>
      <c r="L46" s="610">
        <f t="shared" si="0"/>
        <v>0.0034</v>
      </c>
      <c r="M46" s="607"/>
      <c r="N46" s="674" t="s">
        <v>71</v>
      </c>
      <c r="O46" s="673"/>
      <c r="P46" s="459">
        <v>97.4239</v>
      </c>
      <c r="Q46" s="460">
        <v>47680.37151669101</v>
      </c>
      <c r="R46" s="461">
        <v>489.41144335928874</v>
      </c>
      <c r="S46" s="462">
        <v>1.9673</v>
      </c>
      <c r="T46" s="463">
        <v>3365.0435166910124</v>
      </c>
      <c r="U46" s="464">
        <v>1710.4882410872833</v>
      </c>
      <c r="V46" s="465">
        <v>3.1957</v>
      </c>
      <c r="W46" s="465">
        <v>3413.409</v>
      </c>
      <c r="X46" s="464">
        <v>1068.1256062834434</v>
      </c>
      <c r="Y46" s="459">
        <v>5.163</v>
      </c>
      <c r="Z46" s="460">
        <v>6778.4525166910125</v>
      </c>
      <c r="AA46" s="464">
        <v>1312.8902802035661</v>
      </c>
      <c r="AB46" s="466">
        <v>81.6543</v>
      </c>
      <c r="AC46" s="465">
        <v>31750.801</v>
      </c>
      <c r="AD46" s="464">
        <v>388.84420048913523</v>
      </c>
      <c r="AE46" s="465"/>
      <c r="AF46" s="465"/>
      <c r="AG46" s="464"/>
      <c r="AH46" s="459">
        <v>81.6543</v>
      </c>
      <c r="AI46" s="463">
        <v>31750.801</v>
      </c>
      <c r="AJ46" s="464">
        <v>388.84420048913523</v>
      </c>
      <c r="AK46" s="466">
        <v>3.7089</v>
      </c>
      <c r="AL46" s="465">
        <v>4534.126</v>
      </c>
      <c r="AM46" s="464">
        <v>1222.498854107687</v>
      </c>
      <c r="AN46" s="466">
        <v>6.8977</v>
      </c>
      <c r="AO46" s="465">
        <v>4616.992</v>
      </c>
      <c r="AP46" s="467">
        <v>669.3523928265944</v>
      </c>
      <c r="AQ46" s="614"/>
    </row>
    <row r="47" spans="1:43" ht="27" customHeight="1">
      <c r="A47" s="600"/>
      <c r="B47" s="601"/>
      <c r="C47" s="602" t="s">
        <v>29</v>
      </c>
      <c r="D47" s="66"/>
      <c r="E47" s="163"/>
      <c r="F47" s="612"/>
      <c r="G47" s="226">
        <v>3.132</v>
      </c>
      <c r="H47" s="67"/>
      <c r="I47" s="612">
        <f t="shared" si="10"/>
        <v>3.132</v>
      </c>
      <c r="J47" s="226">
        <v>0.599</v>
      </c>
      <c r="K47" s="226"/>
      <c r="L47" s="613">
        <f t="shared" si="0"/>
        <v>3.731</v>
      </c>
      <c r="M47" s="607"/>
      <c r="N47" s="674"/>
      <c r="O47" s="681"/>
      <c r="P47" s="92">
        <v>191.629</v>
      </c>
      <c r="Q47" s="80">
        <v>50729.646946262525</v>
      </c>
      <c r="R47" s="93">
        <v>264.72844374422726</v>
      </c>
      <c r="S47" s="112">
        <v>1.721</v>
      </c>
      <c r="T47" s="80">
        <v>2833.7959462625213</v>
      </c>
      <c r="U47" s="95">
        <v>1646.5984580258694</v>
      </c>
      <c r="V47" s="80">
        <v>2.4937</v>
      </c>
      <c r="W47" s="80">
        <v>4269.853</v>
      </c>
      <c r="X47" s="95">
        <v>1712.2560853350444</v>
      </c>
      <c r="Y47" s="92">
        <v>4.214700000000001</v>
      </c>
      <c r="Z47" s="80">
        <v>7103.648946262521</v>
      </c>
      <c r="AA47" s="95">
        <v>1685.4459264627424</v>
      </c>
      <c r="AB47" s="97">
        <v>172.9108</v>
      </c>
      <c r="AC47" s="80">
        <v>34084.817</v>
      </c>
      <c r="AD47" s="95">
        <v>197.12370193186317</v>
      </c>
      <c r="AE47" s="80"/>
      <c r="AF47" s="80"/>
      <c r="AG47" s="95"/>
      <c r="AH47" s="92">
        <v>172.9108</v>
      </c>
      <c r="AI47" s="82">
        <v>34084.817</v>
      </c>
      <c r="AJ47" s="95">
        <v>197.12370193186317</v>
      </c>
      <c r="AK47" s="97">
        <v>4.138</v>
      </c>
      <c r="AL47" s="80">
        <v>4679.181</v>
      </c>
      <c r="AM47" s="95">
        <v>1130.7832286128564</v>
      </c>
      <c r="AN47" s="97">
        <v>10.3655</v>
      </c>
      <c r="AO47" s="80">
        <v>4862</v>
      </c>
      <c r="AP47" s="99">
        <v>469.05600308716413</v>
      </c>
      <c r="AQ47" s="614"/>
    </row>
    <row r="48" spans="1:43" ht="27" customHeight="1">
      <c r="A48" s="607" t="s">
        <v>72</v>
      </c>
      <c r="B48" s="1"/>
      <c r="C48" s="616" t="s">
        <v>24</v>
      </c>
      <c r="D48" s="31"/>
      <c r="E48" s="158"/>
      <c r="F48" s="609"/>
      <c r="G48" s="225">
        <v>0.0024</v>
      </c>
      <c r="H48" s="40"/>
      <c r="I48" s="609">
        <f t="shared" si="10"/>
        <v>0.0024</v>
      </c>
      <c r="J48" s="225"/>
      <c r="K48" s="225"/>
      <c r="L48" s="610">
        <f t="shared" si="0"/>
        <v>0.0024</v>
      </c>
      <c r="M48" s="607"/>
      <c r="N48" s="677"/>
      <c r="O48" s="682"/>
      <c r="P48" s="100">
        <v>50.83985200569852</v>
      </c>
      <c r="Q48" s="93">
        <v>93.98916489049967</v>
      </c>
      <c r="R48" s="93">
        <v>184.8730104091661</v>
      </c>
      <c r="S48" s="101">
        <v>114.31144683323649</v>
      </c>
      <c r="T48" s="102">
        <v>118.74685335509605</v>
      </c>
      <c r="U48" s="93">
        <v>103.88010706253257</v>
      </c>
      <c r="V48" s="103">
        <v>128.1509403697317</v>
      </c>
      <c r="W48" s="104">
        <v>79.94207294724198</v>
      </c>
      <c r="X48" s="93">
        <v>62.381183248908634</v>
      </c>
      <c r="Y48" s="100">
        <v>122.49982205139153</v>
      </c>
      <c r="Z48" s="93">
        <v>95.4221213346613</v>
      </c>
      <c r="AA48" s="93">
        <v>77.89572240735949</v>
      </c>
      <c r="AB48" s="105">
        <v>47.22336603612962</v>
      </c>
      <c r="AC48" s="102">
        <v>93.15232937879642</v>
      </c>
      <c r="AD48" s="93">
        <v>197.25897833612177</v>
      </c>
      <c r="AE48" s="102"/>
      <c r="AF48" s="106"/>
      <c r="AG48" s="93"/>
      <c r="AH48" s="100">
        <v>47.22336603612962</v>
      </c>
      <c r="AI48" s="103">
        <v>93.15232937879642</v>
      </c>
      <c r="AJ48" s="93">
        <v>197.25897833612177</v>
      </c>
      <c r="AK48" s="107">
        <v>89.63025616239729</v>
      </c>
      <c r="AL48" s="93">
        <v>96.89999168657936</v>
      </c>
      <c r="AM48" s="93">
        <v>108.11080525197912</v>
      </c>
      <c r="AN48" s="107">
        <v>66.54478799864937</v>
      </c>
      <c r="AO48" s="104">
        <v>94.96075689016867</v>
      </c>
      <c r="AP48" s="108">
        <v>142.7020203176484</v>
      </c>
      <c r="AQ48" s="614"/>
    </row>
    <row r="49" spans="1:43" ht="27" customHeight="1">
      <c r="A49" s="600"/>
      <c r="B49" s="601"/>
      <c r="C49" s="602" t="s">
        <v>29</v>
      </c>
      <c r="D49" s="66"/>
      <c r="E49" s="163"/>
      <c r="F49" s="612"/>
      <c r="G49" s="226">
        <v>1.577</v>
      </c>
      <c r="H49" s="67"/>
      <c r="I49" s="612">
        <f t="shared" si="10"/>
        <v>1.577</v>
      </c>
      <c r="J49" s="226"/>
      <c r="K49" s="226"/>
      <c r="L49" s="613">
        <f t="shared" si="0"/>
        <v>1.577</v>
      </c>
      <c r="M49" s="607"/>
      <c r="N49" s="674" t="s">
        <v>73</v>
      </c>
      <c r="O49" s="681"/>
      <c r="P49" s="83">
        <v>131.3745</v>
      </c>
      <c r="Q49" s="84">
        <v>47560.65830943426</v>
      </c>
      <c r="R49" s="85">
        <v>362.02351528975754</v>
      </c>
      <c r="S49" s="109">
        <v>2.7750000000000004</v>
      </c>
      <c r="T49" s="81">
        <v>2699.504309434254</v>
      </c>
      <c r="U49" s="88">
        <v>972.7943457420735</v>
      </c>
      <c r="V49" s="79">
        <v>7.107799999999999</v>
      </c>
      <c r="W49" s="79">
        <v>3024.4009999999994</v>
      </c>
      <c r="X49" s="88">
        <v>425.50451616533945</v>
      </c>
      <c r="Y49" s="83">
        <v>9.8828</v>
      </c>
      <c r="Z49" s="84">
        <v>5723.9053094342535</v>
      </c>
      <c r="AA49" s="88">
        <v>579.1785029985685</v>
      </c>
      <c r="AB49" s="110">
        <v>114.24960000000002</v>
      </c>
      <c r="AC49" s="79">
        <v>36514.537000000004</v>
      </c>
      <c r="AD49" s="88">
        <v>319.60319335910145</v>
      </c>
      <c r="AE49" s="79"/>
      <c r="AF49" s="79"/>
      <c r="AG49" s="85"/>
      <c r="AH49" s="83">
        <v>114.24960000000002</v>
      </c>
      <c r="AI49" s="81">
        <v>36514.537000000004</v>
      </c>
      <c r="AJ49" s="88">
        <v>319.60319335910145</v>
      </c>
      <c r="AK49" s="110">
        <v>2.3117</v>
      </c>
      <c r="AL49" s="79">
        <v>1945.6549999999997</v>
      </c>
      <c r="AM49" s="88">
        <v>841.6554916295365</v>
      </c>
      <c r="AN49" s="110">
        <v>4.930400000000001</v>
      </c>
      <c r="AO49" s="79">
        <v>3376.5609999999997</v>
      </c>
      <c r="AP49" s="91">
        <v>684.8452458218399</v>
      </c>
      <c r="AQ49" s="614"/>
    </row>
    <row r="50" spans="1:43" ht="27" customHeight="1">
      <c r="A50" s="607" t="s">
        <v>74</v>
      </c>
      <c r="B50" s="1"/>
      <c r="C50" s="616" t="s">
        <v>24</v>
      </c>
      <c r="D50" s="31">
        <v>190.3572</v>
      </c>
      <c r="E50" s="158">
        <v>116.9996</v>
      </c>
      <c r="F50" s="609">
        <f t="shared" si="9"/>
        <v>307.3568</v>
      </c>
      <c r="G50" s="225">
        <v>6972.614</v>
      </c>
      <c r="H50" s="40"/>
      <c r="I50" s="609">
        <f t="shared" si="10"/>
        <v>6972.614</v>
      </c>
      <c r="J50" s="225">
        <v>1002.7623</v>
      </c>
      <c r="K50" s="225">
        <v>170.0333</v>
      </c>
      <c r="L50" s="610">
        <f t="shared" si="0"/>
        <v>8452.766399999999</v>
      </c>
      <c r="M50" s="607"/>
      <c r="N50" s="674" t="s">
        <v>75</v>
      </c>
      <c r="O50" s="681"/>
      <c r="P50" s="449">
        <v>164.8024</v>
      </c>
      <c r="Q50" s="450">
        <v>42386.418428266115</v>
      </c>
      <c r="R50" s="451">
        <v>257.1953953842063</v>
      </c>
      <c r="S50" s="472">
        <v>2.1726</v>
      </c>
      <c r="T50" s="470">
        <v>1705.1424282661155</v>
      </c>
      <c r="U50" s="454">
        <v>784.8395600967116</v>
      </c>
      <c r="V50" s="470">
        <v>5.576699999999999</v>
      </c>
      <c r="W50" s="470">
        <v>3167.138</v>
      </c>
      <c r="X50" s="451">
        <v>567.923323829505</v>
      </c>
      <c r="Y50" s="449">
        <v>7.749299999999999</v>
      </c>
      <c r="Z50" s="450">
        <v>4872.280428266115</v>
      </c>
      <c r="AA50" s="454">
        <v>628.7381348336129</v>
      </c>
      <c r="AB50" s="471">
        <v>154.2364</v>
      </c>
      <c r="AC50" s="470">
        <v>35435.077</v>
      </c>
      <c r="AD50" s="454">
        <v>229.74522875274576</v>
      </c>
      <c r="AE50" s="470"/>
      <c r="AF50" s="470"/>
      <c r="AG50" s="451"/>
      <c r="AH50" s="449">
        <v>154.2364</v>
      </c>
      <c r="AI50" s="453">
        <v>35435.077</v>
      </c>
      <c r="AJ50" s="454">
        <v>229.74522875274576</v>
      </c>
      <c r="AK50" s="471">
        <v>1.2435999999999998</v>
      </c>
      <c r="AL50" s="470">
        <v>1315.9470000000001</v>
      </c>
      <c r="AM50" s="454">
        <v>1058.1754583467355</v>
      </c>
      <c r="AN50" s="471">
        <v>1.5731000000000002</v>
      </c>
      <c r="AO50" s="470">
        <v>763.1139999999996</v>
      </c>
      <c r="AP50" s="455">
        <v>485.102027843112</v>
      </c>
      <c r="AQ50" s="614"/>
    </row>
    <row r="51" spans="1:43" ht="27" customHeight="1">
      <c r="A51" s="600"/>
      <c r="B51" s="601"/>
      <c r="C51" s="602" t="s">
        <v>29</v>
      </c>
      <c r="D51" s="66">
        <v>12223.503853279919</v>
      </c>
      <c r="E51" s="163">
        <v>10544.209</v>
      </c>
      <c r="F51" s="612">
        <f t="shared" si="9"/>
        <v>22767.712853279918</v>
      </c>
      <c r="G51" s="226">
        <v>585063.224</v>
      </c>
      <c r="H51" s="67"/>
      <c r="I51" s="612">
        <f t="shared" si="10"/>
        <v>585063.224</v>
      </c>
      <c r="J51" s="226">
        <v>104642.125</v>
      </c>
      <c r="K51" s="226">
        <v>12078.713</v>
      </c>
      <c r="L51" s="613">
        <f t="shared" si="0"/>
        <v>724551.7748532799</v>
      </c>
      <c r="M51" s="607"/>
      <c r="N51" s="677"/>
      <c r="O51" s="682"/>
      <c r="P51" s="100">
        <v>79.71637548967733</v>
      </c>
      <c r="Q51" s="93">
        <v>112.20730619154557</v>
      </c>
      <c r="R51" s="93">
        <v>140.758163554583</v>
      </c>
      <c r="S51" s="101">
        <v>127.72714719690694</v>
      </c>
      <c r="T51" s="102">
        <v>158.31547351614853</v>
      </c>
      <c r="U51" s="93">
        <v>123.94817937339973</v>
      </c>
      <c r="V51" s="103">
        <v>127.4553051087561</v>
      </c>
      <c r="W51" s="104">
        <v>95.49318659306918</v>
      </c>
      <c r="X51" s="93">
        <v>74.92288101431792</v>
      </c>
      <c r="Y51" s="100">
        <v>127.53151897590752</v>
      </c>
      <c r="Z51" s="93">
        <v>117.47897917015429</v>
      </c>
      <c r="AA51" s="93">
        <v>92.11760364302387</v>
      </c>
      <c r="AB51" s="105">
        <v>74.0743430214917</v>
      </c>
      <c r="AC51" s="102">
        <v>103.04630352574091</v>
      </c>
      <c r="AD51" s="93">
        <v>139.1120046732556</v>
      </c>
      <c r="AE51" s="102"/>
      <c r="AF51" s="106"/>
      <c r="AG51" s="93"/>
      <c r="AH51" s="100">
        <v>74.0743430214917</v>
      </c>
      <c r="AI51" s="103">
        <v>103.04630352574091</v>
      </c>
      <c r="AJ51" s="93">
        <v>139.1120046732556</v>
      </c>
      <c r="AK51" s="107">
        <v>185.88774525570926</v>
      </c>
      <c r="AL51" s="93">
        <v>147.85207914908426</v>
      </c>
      <c r="AM51" s="93">
        <v>79.53836814024359</v>
      </c>
      <c r="AN51" s="107">
        <v>313.419363041129</v>
      </c>
      <c r="AO51" s="104">
        <v>442.4713738707456</v>
      </c>
      <c r="AP51" s="108">
        <v>141.1755067004847</v>
      </c>
      <c r="AQ51" s="614"/>
    </row>
    <row r="52" spans="1:43" ht="27" customHeight="1">
      <c r="A52" s="607" t="s">
        <v>76</v>
      </c>
      <c r="B52" s="1"/>
      <c r="C52" s="616" t="s">
        <v>24</v>
      </c>
      <c r="D52" s="31">
        <v>0.092</v>
      </c>
      <c r="E52" s="158">
        <v>5.321</v>
      </c>
      <c r="F52" s="609">
        <f t="shared" si="9"/>
        <v>5.412999999999999</v>
      </c>
      <c r="G52" s="225">
        <v>1.832</v>
      </c>
      <c r="H52" s="40"/>
      <c r="I52" s="609">
        <f t="shared" si="10"/>
        <v>1.832</v>
      </c>
      <c r="J52" s="225">
        <v>10697.3489</v>
      </c>
      <c r="K52" s="225">
        <v>11442.3969</v>
      </c>
      <c r="L52" s="610">
        <f t="shared" si="0"/>
        <v>22146.9908</v>
      </c>
      <c r="M52" s="607"/>
      <c r="N52" s="674" t="s">
        <v>77</v>
      </c>
      <c r="O52" s="673"/>
      <c r="P52" s="459"/>
      <c r="Q52" s="460"/>
      <c r="R52" s="461"/>
      <c r="S52" s="462"/>
      <c r="T52" s="463"/>
      <c r="U52" s="464"/>
      <c r="V52" s="465"/>
      <c r="W52" s="465"/>
      <c r="X52" s="464"/>
      <c r="Y52" s="459"/>
      <c r="Z52" s="460"/>
      <c r="AA52" s="464"/>
      <c r="AB52" s="466"/>
      <c r="AC52" s="465"/>
      <c r="AD52" s="464"/>
      <c r="AE52" s="465"/>
      <c r="AF52" s="465"/>
      <c r="AG52" s="464"/>
      <c r="AH52" s="459"/>
      <c r="AI52" s="463"/>
      <c r="AJ52" s="464"/>
      <c r="AK52" s="466"/>
      <c r="AL52" s="465"/>
      <c r="AM52" s="464"/>
      <c r="AN52" s="466"/>
      <c r="AO52" s="465"/>
      <c r="AP52" s="467"/>
      <c r="AQ52" s="614"/>
    </row>
    <row r="53" spans="1:43" ht="27" customHeight="1">
      <c r="A53" s="600"/>
      <c r="B53" s="601"/>
      <c r="C53" s="602" t="s">
        <v>29</v>
      </c>
      <c r="D53" s="66">
        <v>70.45920076825735</v>
      </c>
      <c r="E53" s="163">
        <v>2019.247</v>
      </c>
      <c r="F53" s="612">
        <f t="shared" si="9"/>
        <v>2089.7062007682575</v>
      </c>
      <c r="G53" s="226">
        <v>684.68</v>
      </c>
      <c r="H53" s="67"/>
      <c r="I53" s="612">
        <f t="shared" si="10"/>
        <v>684.68</v>
      </c>
      <c r="J53" s="226">
        <v>684163.158</v>
      </c>
      <c r="K53" s="226">
        <v>765395.246</v>
      </c>
      <c r="L53" s="613">
        <f t="shared" si="0"/>
        <v>1452332.7902007685</v>
      </c>
      <c r="M53" s="607"/>
      <c r="N53" s="674"/>
      <c r="O53" s="673"/>
      <c r="P53" s="92">
        <v>0</v>
      </c>
      <c r="Q53" s="80">
        <v>4.62</v>
      </c>
      <c r="R53" s="93" t="e">
        <v>#DIV/0!</v>
      </c>
      <c r="S53" s="112"/>
      <c r="T53" s="80"/>
      <c r="U53" s="95"/>
      <c r="V53" s="80"/>
      <c r="W53" s="80"/>
      <c r="X53" s="93"/>
      <c r="Y53" s="92"/>
      <c r="Z53" s="80"/>
      <c r="AA53" s="95"/>
      <c r="AB53" s="97"/>
      <c r="AC53" s="80"/>
      <c r="AD53" s="95"/>
      <c r="AE53" s="80"/>
      <c r="AF53" s="80"/>
      <c r="AG53" s="95"/>
      <c r="AH53" s="92"/>
      <c r="AI53" s="82"/>
      <c r="AJ53" s="95"/>
      <c r="AK53" s="97">
        <v>0</v>
      </c>
      <c r="AL53" s="80">
        <v>4.62</v>
      </c>
      <c r="AM53" s="95" t="e">
        <v>#DIV/0!</v>
      </c>
      <c r="AN53" s="97"/>
      <c r="AO53" s="80"/>
      <c r="AP53" s="99"/>
      <c r="AQ53" s="614"/>
    </row>
    <row r="54" spans="1:43" ht="27" customHeight="1">
      <c r="A54" s="607" t="s">
        <v>78</v>
      </c>
      <c r="B54" s="1"/>
      <c r="C54" s="616" t="s">
        <v>24</v>
      </c>
      <c r="D54" s="31">
        <v>0.0353</v>
      </c>
      <c r="E54" s="158">
        <v>1.0442</v>
      </c>
      <c r="F54" s="609">
        <f t="shared" si="9"/>
        <v>1.0795</v>
      </c>
      <c r="G54" s="225">
        <v>556.6394</v>
      </c>
      <c r="H54" s="40"/>
      <c r="I54" s="609">
        <f t="shared" si="10"/>
        <v>556.6394</v>
      </c>
      <c r="J54" s="225">
        <v>581.545</v>
      </c>
      <c r="K54" s="225">
        <v>93.2315</v>
      </c>
      <c r="L54" s="610">
        <f t="shared" si="0"/>
        <v>1232.4954</v>
      </c>
      <c r="M54" s="607"/>
      <c r="N54" s="677"/>
      <c r="O54" s="678"/>
      <c r="P54" s="100"/>
      <c r="Q54" s="93"/>
      <c r="R54" s="93"/>
      <c r="S54" s="101"/>
      <c r="T54" s="102"/>
      <c r="U54" s="93"/>
      <c r="V54" s="103"/>
      <c r="W54" s="104"/>
      <c r="X54" s="93"/>
      <c r="Y54" s="100"/>
      <c r="Z54" s="93"/>
      <c r="AA54" s="93"/>
      <c r="AB54" s="105"/>
      <c r="AC54" s="102"/>
      <c r="AD54" s="93"/>
      <c r="AE54" s="102"/>
      <c r="AF54" s="106"/>
      <c r="AG54" s="93"/>
      <c r="AH54" s="100"/>
      <c r="AI54" s="103"/>
      <c r="AJ54" s="93"/>
      <c r="AK54" s="107"/>
      <c r="AL54" s="93"/>
      <c r="AM54" s="93"/>
      <c r="AN54" s="107"/>
      <c r="AO54" s="104"/>
      <c r="AP54" s="108"/>
      <c r="AQ54" s="614"/>
    </row>
    <row r="55" spans="1:43" ht="27" customHeight="1">
      <c r="A55" s="600"/>
      <c r="B55" s="601"/>
      <c r="C55" s="602" t="s">
        <v>29</v>
      </c>
      <c r="D55" s="66">
        <v>29.25720031900815</v>
      </c>
      <c r="E55" s="163">
        <v>482.602</v>
      </c>
      <c r="F55" s="612">
        <f t="shared" si="9"/>
        <v>511.8592003190081</v>
      </c>
      <c r="G55" s="226">
        <v>268908.447</v>
      </c>
      <c r="H55" s="67"/>
      <c r="I55" s="612">
        <f t="shared" si="10"/>
        <v>268908.447</v>
      </c>
      <c r="J55" s="226">
        <v>255029.716</v>
      </c>
      <c r="K55" s="226">
        <v>45407.987</v>
      </c>
      <c r="L55" s="613">
        <f t="shared" si="0"/>
        <v>569858.009200319</v>
      </c>
      <c r="M55" s="607"/>
      <c r="N55" s="679" t="s">
        <v>79</v>
      </c>
      <c r="O55" s="673"/>
      <c r="P55" s="83">
        <v>1232.4954</v>
      </c>
      <c r="Q55" s="84">
        <v>569858.009200319</v>
      </c>
      <c r="R55" s="85">
        <v>462.3611651616054</v>
      </c>
      <c r="S55" s="109">
        <v>0.0353</v>
      </c>
      <c r="T55" s="81">
        <v>29.25720031900815</v>
      </c>
      <c r="U55" s="88">
        <v>828.815873059721</v>
      </c>
      <c r="V55" s="79">
        <v>1.0442</v>
      </c>
      <c r="W55" s="79">
        <v>482.602</v>
      </c>
      <c r="X55" s="88">
        <v>462.17391304347825</v>
      </c>
      <c r="Y55" s="83">
        <v>1.0795</v>
      </c>
      <c r="Z55" s="84">
        <v>511.8592003190081</v>
      </c>
      <c r="AA55" s="88">
        <v>474.16322401019744</v>
      </c>
      <c r="AB55" s="110">
        <v>556.6394</v>
      </c>
      <c r="AC55" s="79">
        <v>268908.447</v>
      </c>
      <c r="AD55" s="88">
        <v>483.0927293324906</v>
      </c>
      <c r="AE55" s="79"/>
      <c r="AF55" s="79"/>
      <c r="AG55" s="88"/>
      <c r="AH55" s="83">
        <v>556.6394</v>
      </c>
      <c r="AI55" s="81">
        <v>268908.447</v>
      </c>
      <c r="AJ55" s="88">
        <v>483.0927293324906</v>
      </c>
      <c r="AK55" s="110">
        <v>581.545</v>
      </c>
      <c r="AL55" s="79">
        <v>255029.716</v>
      </c>
      <c r="AM55" s="88">
        <v>438.53823177914006</v>
      </c>
      <c r="AN55" s="110">
        <v>93.2315</v>
      </c>
      <c r="AO55" s="79">
        <v>45407.987</v>
      </c>
      <c r="AP55" s="91">
        <v>487.0455479103093</v>
      </c>
      <c r="AQ55" s="614"/>
    </row>
    <row r="56" spans="1:43" ht="27" customHeight="1">
      <c r="A56" s="607" t="s">
        <v>128</v>
      </c>
      <c r="B56" s="615" t="s">
        <v>80</v>
      </c>
      <c r="C56" s="616" t="s">
        <v>24</v>
      </c>
      <c r="D56" s="31">
        <v>0.7842</v>
      </c>
      <c r="E56" s="158"/>
      <c r="F56" s="609">
        <f t="shared" si="9"/>
        <v>0.7842</v>
      </c>
      <c r="G56" s="225">
        <v>8.328</v>
      </c>
      <c r="H56" s="40"/>
      <c r="I56" s="609">
        <f t="shared" si="10"/>
        <v>8.328</v>
      </c>
      <c r="J56" s="225">
        <v>0.0177</v>
      </c>
      <c r="K56" s="225">
        <v>1.7769</v>
      </c>
      <c r="L56" s="610">
        <f t="shared" si="0"/>
        <v>10.906799999999999</v>
      </c>
      <c r="M56" s="607"/>
      <c r="N56" s="679"/>
      <c r="O56" s="673"/>
      <c r="P56" s="449">
        <v>1626.2087</v>
      </c>
      <c r="Q56" s="450">
        <v>535425.652</v>
      </c>
      <c r="R56" s="451">
        <v>329.24780933714106</v>
      </c>
      <c r="S56" s="452"/>
      <c r="T56" s="450"/>
      <c r="U56" s="454"/>
      <c r="V56" s="450">
        <v>7.1135</v>
      </c>
      <c r="W56" s="450">
        <v>2578.808</v>
      </c>
      <c r="X56" s="454">
        <v>362.5230898994869</v>
      </c>
      <c r="Y56" s="449">
        <v>7.1135</v>
      </c>
      <c r="Z56" s="450">
        <v>2578.808</v>
      </c>
      <c r="AA56" s="454">
        <v>362.5230898994869</v>
      </c>
      <c r="AB56" s="457">
        <v>623.5167</v>
      </c>
      <c r="AC56" s="450">
        <v>217079.194</v>
      </c>
      <c r="AD56" s="454">
        <v>348.15297489225225</v>
      </c>
      <c r="AE56" s="450"/>
      <c r="AF56" s="450"/>
      <c r="AG56" s="454"/>
      <c r="AH56" s="449">
        <v>623.5167</v>
      </c>
      <c r="AI56" s="453">
        <v>217079.194</v>
      </c>
      <c r="AJ56" s="454">
        <v>348.15297489225225</v>
      </c>
      <c r="AK56" s="457">
        <v>732.2333</v>
      </c>
      <c r="AL56" s="450">
        <v>228917.673</v>
      </c>
      <c r="AM56" s="454">
        <v>312.62942152453326</v>
      </c>
      <c r="AN56" s="457">
        <v>263.3452</v>
      </c>
      <c r="AO56" s="450">
        <v>86849.977</v>
      </c>
      <c r="AP56" s="455">
        <v>329.79517758440255</v>
      </c>
      <c r="AQ56" s="614"/>
    </row>
    <row r="57" spans="1:43" ht="27" customHeight="1">
      <c r="A57" s="611" t="s">
        <v>58</v>
      </c>
      <c r="B57" s="602"/>
      <c r="C57" s="602" t="s">
        <v>29</v>
      </c>
      <c r="D57" s="66">
        <v>705.6720076943493</v>
      </c>
      <c r="E57" s="163"/>
      <c r="F57" s="612">
        <f t="shared" si="9"/>
        <v>705.6720076943493</v>
      </c>
      <c r="G57" s="226">
        <v>4652.835</v>
      </c>
      <c r="H57" s="67"/>
      <c r="I57" s="612">
        <f t="shared" si="10"/>
        <v>4652.835</v>
      </c>
      <c r="J57" s="226">
        <v>45.837</v>
      </c>
      <c r="K57" s="226">
        <v>1230.207</v>
      </c>
      <c r="L57" s="613">
        <f t="shared" si="0"/>
        <v>6634.55100769435</v>
      </c>
      <c r="M57" s="607"/>
      <c r="N57" s="677"/>
      <c r="O57" s="678"/>
      <c r="P57" s="100">
        <v>75.78949737509092</v>
      </c>
      <c r="Q57" s="93">
        <v>106.43083816991252</v>
      </c>
      <c r="R57" s="93">
        <v>140.42953424426884</v>
      </c>
      <c r="S57" s="101"/>
      <c r="T57" s="102"/>
      <c r="U57" s="93"/>
      <c r="V57" s="103">
        <v>14.67913122935264</v>
      </c>
      <c r="W57" s="104">
        <v>18.714150103458653</v>
      </c>
      <c r="X57" s="93">
        <v>127.4881313550595</v>
      </c>
      <c r="Y57" s="100">
        <v>15.175370773880648</v>
      </c>
      <c r="Z57" s="93">
        <v>19.848674283584046</v>
      </c>
      <c r="AA57" s="93">
        <v>130.79531682841605</v>
      </c>
      <c r="AB57" s="105">
        <v>89.2741766178837</v>
      </c>
      <c r="AC57" s="102">
        <v>123.87573495412923</v>
      </c>
      <c r="AD57" s="93">
        <v>138.758753815618</v>
      </c>
      <c r="AE57" s="102"/>
      <c r="AF57" s="106"/>
      <c r="AG57" s="93"/>
      <c r="AH57" s="100">
        <v>89.2741766178837</v>
      </c>
      <c r="AI57" s="103">
        <v>123.87573495412923</v>
      </c>
      <c r="AJ57" s="93">
        <v>138.758753815618</v>
      </c>
      <c r="AK57" s="107">
        <v>79.42072560753519</v>
      </c>
      <c r="AL57" s="93">
        <v>111.40673966225403</v>
      </c>
      <c r="AM57" s="93">
        <v>140.27413979164663</v>
      </c>
      <c r="AN57" s="107">
        <v>35.4027717231983</v>
      </c>
      <c r="AO57" s="104">
        <v>52.28324585509102</v>
      </c>
      <c r="AP57" s="108">
        <v>147.68122186555098</v>
      </c>
      <c r="AQ57" s="614"/>
    </row>
    <row r="58" spans="1:43" ht="27" customHeight="1">
      <c r="A58" s="611" t="s">
        <v>28</v>
      </c>
      <c r="B58" s="615" t="s">
        <v>31</v>
      </c>
      <c r="C58" s="616" t="s">
        <v>24</v>
      </c>
      <c r="D58" s="31">
        <v>2.2366</v>
      </c>
      <c r="E58" s="158">
        <v>0.0826</v>
      </c>
      <c r="F58" s="609">
        <f t="shared" si="9"/>
        <v>2.3192000000000004</v>
      </c>
      <c r="G58" s="225">
        <v>0.0008</v>
      </c>
      <c r="H58" s="40"/>
      <c r="I58" s="609">
        <f t="shared" si="10"/>
        <v>0.0008</v>
      </c>
      <c r="J58" s="225">
        <v>0.0868</v>
      </c>
      <c r="K58" s="225">
        <v>0.5351</v>
      </c>
      <c r="L58" s="610">
        <f t="shared" si="0"/>
        <v>2.9419000000000004</v>
      </c>
      <c r="M58" s="607"/>
      <c r="N58" s="672" t="s">
        <v>81</v>
      </c>
      <c r="O58" s="673"/>
      <c r="P58" s="459">
        <v>3013.7615</v>
      </c>
      <c r="Q58" s="460">
        <v>671029.9462344219</v>
      </c>
      <c r="R58" s="461">
        <v>222.65529181205014</v>
      </c>
      <c r="S58" s="462">
        <v>7.7011</v>
      </c>
      <c r="T58" s="463">
        <v>3156.9372344219096</v>
      </c>
      <c r="U58" s="464">
        <v>409.933286728118</v>
      </c>
      <c r="V58" s="465">
        <v>693.6679</v>
      </c>
      <c r="W58" s="465">
        <v>144879.138</v>
      </c>
      <c r="X58" s="464">
        <v>208.85951043719913</v>
      </c>
      <c r="Y58" s="459">
        <v>701.369</v>
      </c>
      <c r="Z58" s="460">
        <v>148036.0752344219</v>
      </c>
      <c r="AA58" s="464">
        <v>211.06732010456963</v>
      </c>
      <c r="AB58" s="466">
        <v>2000.1578</v>
      </c>
      <c r="AC58" s="465">
        <v>447439.146</v>
      </c>
      <c r="AD58" s="464">
        <v>223.70192291828175</v>
      </c>
      <c r="AE58" s="465"/>
      <c r="AF58" s="465"/>
      <c r="AG58" s="464"/>
      <c r="AH58" s="459">
        <v>2000.1578</v>
      </c>
      <c r="AI58" s="463">
        <v>447439.146</v>
      </c>
      <c r="AJ58" s="464">
        <v>223.70192291828175</v>
      </c>
      <c r="AK58" s="466">
        <v>64.9092</v>
      </c>
      <c r="AL58" s="465">
        <v>25258.357</v>
      </c>
      <c r="AM58" s="464">
        <v>389.1336975344019</v>
      </c>
      <c r="AN58" s="466">
        <v>247.3255</v>
      </c>
      <c r="AO58" s="465">
        <v>50296.368</v>
      </c>
      <c r="AP58" s="467">
        <v>203.36102828054527</v>
      </c>
      <c r="AQ58" s="614"/>
    </row>
    <row r="59" spans="1:43" ht="27" customHeight="1">
      <c r="A59" s="611" t="s">
        <v>35</v>
      </c>
      <c r="B59" s="602" t="s">
        <v>82</v>
      </c>
      <c r="C59" s="602" t="s">
        <v>29</v>
      </c>
      <c r="D59" s="66">
        <v>245.20968267366274</v>
      </c>
      <c r="E59" s="163">
        <v>58.32</v>
      </c>
      <c r="F59" s="612">
        <f t="shared" si="9"/>
        <v>303.52968267366276</v>
      </c>
      <c r="G59" s="226">
        <v>2.851</v>
      </c>
      <c r="H59" s="67"/>
      <c r="I59" s="612">
        <f t="shared" si="10"/>
        <v>2.851</v>
      </c>
      <c r="J59" s="226">
        <v>79.856</v>
      </c>
      <c r="K59" s="226">
        <v>148.007</v>
      </c>
      <c r="L59" s="613">
        <f t="shared" si="0"/>
        <v>534.2436826736628</v>
      </c>
      <c r="M59" s="607"/>
      <c r="N59" s="672"/>
      <c r="O59" s="673"/>
      <c r="P59" s="92">
        <v>1427.8510999999999</v>
      </c>
      <c r="Q59" s="80">
        <v>375180.277205507</v>
      </c>
      <c r="R59" s="93">
        <v>262.7586848555196</v>
      </c>
      <c r="S59" s="112">
        <v>4.7373</v>
      </c>
      <c r="T59" s="80">
        <v>1965.7052055069564</v>
      </c>
      <c r="U59" s="95">
        <v>414.9420989819003</v>
      </c>
      <c r="V59" s="80">
        <v>348.8645</v>
      </c>
      <c r="W59" s="80">
        <v>90223.913</v>
      </c>
      <c r="X59" s="95">
        <v>258.62165109949564</v>
      </c>
      <c r="Y59" s="92">
        <v>353.6018</v>
      </c>
      <c r="Z59" s="80">
        <v>92189.61820550695</v>
      </c>
      <c r="AA59" s="95">
        <v>260.7159188825027</v>
      </c>
      <c r="AB59" s="97">
        <v>918.3516</v>
      </c>
      <c r="AC59" s="80">
        <v>235847.969</v>
      </c>
      <c r="AD59" s="95">
        <v>256.816636460371</v>
      </c>
      <c r="AE59" s="80"/>
      <c r="AF59" s="80"/>
      <c r="AG59" s="95"/>
      <c r="AH59" s="92">
        <v>918.3516</v>
      </c>
      <c r="AI59" s="82">
        <v>235847.969</v>
      </c>
      <c r="AJ59" s="95">
        <v>256.816636460371</v>
      </c>
      <c r="AK59" s="97">
        <v>70.1624</v>
      </c>
      <c r="AL59" s="80">
        <v>25820.981</v>
      </c>
      <c r="AM59" s="95">
        <v>368.0173568749073</v>
      </c>
      <c r="AN59" s="97">
        <v>85.7353</v>
      </c>
      <c r="AO59" s="80">
        <v>21321.709</v>
      </c>
      <c r="AP59" s="99">
        <v>248.69230060430183</v>
      </c>
      <c r="AQ59" s="614"/>
    </row>
    <row r="60" spans="1:43" ht="27" customHeight="1">
      <c r="A60" s="611"/>
      <c r="B60" s="615" t="s">
        <v>36</v>
      </c>
      <c r="C60" s="616" t="s">
        <v>24</v>
      </c>
      <c r="D60" s="30">
        <f aca="true" t="shared" si="11" ref="D60:K61">D56+D58</f>
        <v>3.0208000000000004</v>
      </c>
      <c r="E60" s="188">
        <f t="shared" si="11"/>
        <v>0.0826</v>
      </c>
      <c r="F60" s="609">
        <f t="shared" si="11"/>
        <v>3.1034000000000006</v>
      </c>
      <c r="G60" s="233">
        <f t="shared" si="11"/>
        <v>8.3288</v>
      </c>
      <c r="H60" s="45"/>
      <c r="I60" s="609">
        <f>I56+I58</f>
        <v>8.3288</v>
      </c>
      <c r="J60" s="233">
        <f t="shared" si="11"/>
        <v>0.10450000000000001</v>
      </c>
      <c r="K60" s="233">
        <f t="shared" si="11"/>
        <v>2.312</v>
      </c>
      <c r="L60" s="610">
        <f t="shared" si="0"/>
        <v>13.8487</v>
      </c>
      <c r="M60" s="607"/>
      <c r="N60" s="683"/>
      <c r="O60" s="678"/>
      <c r="P60" s="100">
        <v>211.06973269131495</v>
      </c>
      <c r="Q60" s="93">
        <v>178.85533622196823</v>
      </c>
      <c r="R60" s="93">
        <v>84.73755755570146</v>
      </c>
      <c r="S60" s="101">
        <v>162.56306334832078</v>
      </c>
      <c r="T60" s="102">
        <v>160.6007465197577</v>
      </c>
      <c r="U60" s="93">
        <v>98.79288887146619</v>
      </c>
      <c r="V60" s="103">
        <v>198.83590907071368</v>
      </c>
      <c r="W60" s="104">
        <v>160.5773161268233</v>
      </c>
      <c r="X60" s="93">
        <v>80.75871047503588</v>
      </c>
      <c r="Y60" s="100">
        <v>198.34995183848045</v>
      </c>
      <c r="Z60" s="93">
        <v>160.57781571936152</v>
      </c>
      <c r="AA60" s="93">
        <v>80.95682112901272</v>
      </c>
      <c r="AB60" s="105">
        <v>217.79869496606747</v>
      </c>
      <c r="AC60" s="102">
        <v>189.71507276367515</v>
      </c>
      <c r="AD60" s="93">
        <v>87.10569766877266</v>
      </c>
      <c r="AE60" s="102"/>
      <c r="AF60" s="106"/>
      <c r="AG60" s="93"/>
      <c r="AH60" s="100">
        <v>217.79869496606747</v>
      </c>
      <c r="AI60" s="103">
        <v>189.71507276367515</v>
      </c>
      <c r="AJ60" s="93">
        <v>87.10569766877266</v>
      </c>
      <c r="AK60" s="107">
        <v>92.51279887803153</v>
      </c>
      <c r="AL60" s="93">
        <v>97.82105877387075</v>
      </c>
      <c r="AM60" s="93">
        <v>105.73786541993786</v>
      </c>
      <c r="AN60" s="107">
        <v>288.47569204283417</v>
      </c>
      <c r="AO60" s="104">
        <v>235.89276075384015</v>
      </c>
      <c r="AP60" s="108">
        <v>81.77214484983841</v>
      </c>
      <c r="AQ60" s="614"/>
    </row>
    <row r="61" spans="1:43" ht="27" customHeight="1">
      <c r="A61" s="600"/>
      <c r="B61" s="602"/>
      <c r="C61" s="602" t="s">
        <v>29</v>
      </c>
      <c r="D61" s="617">
        <f t="shared" si="11"/>
        <v>950.8816903680121</v>
      </c>
      <c r="E61" s="368">
        <f t="shared" si="11"/>
        <v>58.32</v>
      </c>
      <c r="F61" s="612">
        <f t="shared" si="11"/>
        <v>1009.2016903680121</v>
      </c>
      <c r="G61" s="528">
        <f t="shared" si="11"/>
        <v>4655.686</v>
      </c>
      <c r="H61" s="44"/>
      <c r="I61" s="612">
        <f>I57+I59</f>
        <v>4655.686</v>
      </c>
      <c r="J61" s="528">
        <f t="shared" si="11"/>
        <v>125.693</v>
      </c>
      <c r="K61" s="528">
        <f t="shared" si="11"/>
        <v>1378.2140000000002</v>
      </c>
      <c r="L61" s="613">
        <f t="shared" si="0"/>
        <v>7168.794690368011</v>
      </c>
      <c r="M61" s="607"/>
      <c r="N61" s="672" t="s">
        <v>83</v>
      </c>
      <c r="O61" s="673"/>
      <c r="P61" s="83"/>
      <c r="Q61" s="84"/>
      <c r="R61" s="85"/>
      <c r="S61" s="109"/>
      <c r="T61" s="81"/>
      <c r="U61" s="88"/>
      <c r="V61" s="79"/>
      <c r="W61" s="79"/>
      <c r="X61" s="88"/>
      <c r="Y61" s="83"/>
      <c r="Z61" s="84"/>
      <c r="AA61" s="88"/>
      <c r="AB61" s="110"/>
      <c r="AC61" s="79"/>
      <c r="AD61" s="88"/>
      <c r="AE61" s="79"/>
      <c r="AF61" s="79"/>
      <c r="AG61" s="88"/>
      <c r="AH61" s="83"/>
      <c r="AI61" s="81"/>
      <c r="AJ61" s="88"/>
      <c r="AK61" s="110"/>
      <c r="AL61" s="79"/>
      <c r="AM61" s="88"/>
      <c r="AN61" s="110"/>
      <c r="AO61" s="79"/>
      <c r="AP61" s="91"/>
      <c r="AQ61" s="614"/>
    </row>
    <row r="62" spans="1:43" ht="27" customHeight="1">
      <c r="A62" s="607" t="s">
        <v>128</v>
      </c>
      <c r="B62" s="615" t="s">
        <v>84</v>
      </c>
      <c r="C62" s="616" t="s">
        <v>24</v>
      </c>
      <c r="D62" s="31">
        <v>35.3035</v>
      </c>
      <c r="E62" s="158"/>
      <c r="F62" s="609">
        <f aca="true" t="shared" si="12" ref="F62:F69">D62+E62</f>
        <v>35.3035</v>
      </c>
      <c r="G62" s="225">
        <v>28.0874</v>
      </c>
      <c r="H62" s="40"/>
      <c r="I62" s="609">
        <f>G62+H62</f>
        <v>28.0874</v>
      </c>
      <c r="J62" s="225">
        <v>0.102</v>
      </c>
      <c r="K62" s="225"/>
      <c r="L62" s="610">
        <f t="shared" si="0"/>
        <v>63.49289999999999</v>
      </c>
      <c r="M62" s="607"/>
      <c r="N62" s="672"/>
      <c r="O62" s="673"/>
      <c r="P62" s="449"/>
      <c r="Q62" s="450"/>
      <c r="R62" s="451"/>
      <c r="S62" s="452"/>
      <c r="T62" s="450"/>
      <c r="U62" s="454"/>
      <c r="V62" s="450"/>
      <c r="W62" s="450"/>
      <c r="X62" s="454"/>
      <c r="Y62" s="449"/>
      <c r="Z62" s="450"/>
      <c r="AA62" s="454"/>
      <c r="AB62" s="457"/>
      <c r="AC62" s="450"/>
      <c r="AD62" s="454"/>
      <c r="AE62" s="450"/>
      <c r="AF62" s="450"/>
      <c r="AG62" s="454"/>
      <c r="AH62" s="449"/>
      <c r="AI62" s="453"/>
      <c r="AJ62" s="454"/>
      <c r="AK62" s="457"/>
      <c r="AL62" s="450"/>
      <c r="AM62" s="454"/>
      <c r="AN62" s="457"/>
      <c r="AO62" s="450"/>
      <c r="AP62" s="455"/>
      <c r="AQ62" s="614"/>
    </row>
    <row r="63" spans="1:43" ht="27" customHeight="1" thickBot="1">
      <c r="A63" s="611" t="s">
        <v>85</v>
      </c>
      <c r="B63" s="602"/>
      <c r="C63" s="602" t="s">
        <v>29</v>
      </c>
      <c r="D63" s="66">
        <v>2863.976431227589</v>
      </c>
      <c r="E63" s="163"/>
      <c r="F63" s="612">
        <f t="shared" si="12"/>
        <v>2863.976431227589</v>
      </c>
      <c r="G63" s="226">
        <v>1251.762</v>
      </c>
      <c r="H63" s="67"/>
      <c r="I63" s="612">
        <f>G63+H63</f>
        <v>1251.762</v>
      </c>
      <c r="J63" s="226">
        <v>1.783</v>
      </c>
      <c r="K63" s="226"/>
      <c r="L63" s="613">
        <f t="shared" si="0"/>
        <v>4117.521431227588</v>
      </c>
      <c r="M63" s="607"/>
      <c r="N63" s="684"/>
      <c r="O63" s="685"/>
      <c r="P63" s="116"/>
      <c r="Q63" s="117"/>
      <c r="R63" s="117"/>
      <c r="S63" s="132"/>
      <c r="T63" s="130"/>
      <c r="U63" s="117"/>
      <c r="V63" s="130"/>
      <c r="W63" s="133"/>
      <c r="X63" s="117"/>
      <c r="Y63" s="116"/>
      <c r="Z63" s="117"/>
      <c r="AA63" s="117"/>
      <c r="AB63" s="134"/>
      <c r="AC63" s="130"/>
      <c r="AD63" s="117"/>
      <c r="AE63" s="130"/>
      <c r="AF63" s="135"/>
      <c r="AG63" s="117"/>
      <c r="AH63" s="116"/>
      <c r="AI63" s="130"/>
      <c r="AJ63" s="117"/>
      <c r="AK63" s="134"/>
      <c r="AL63" s="117"/>
      <c r="AM63" s="117"/>
      <c r="AN63" s="134"/>
      <c r="AO63" s="133"/>
      <c r="AP63" s="136"/>
      <c r="AQ63" s="614"/>
    </row>
    <row r="64" spans="1:43" ht="27" customHeight="1" thickTop="1">
      <c r="A64" s="611" t="s">
        <v>128</v>
      </c>
      <c r="B64" s="615" t="s">
        <v>86</v>
      </c>
      <c r="C64" s="616" t="s">
        <v>24</v>
      </c>
      <c r="D64" s="31">
        <v>18.901</v>
      </c>
      <c r="E64" s="158">
        <v>33.9</v>
      </c>
      <c r="F64" s="609">
        <f t="shared" si="12"/>
        <v>52.801</v>
      </c>
      <c r="G64" s="225"/>
      <c r="H64" s="40"/>
      <c r="I64" s="609"/>
      <c r="J64" s="225">
        <v>241.402</v>
      </c>
      <c r="K64" s="225"/>
      <c r="L64" s="610">
        <f t="shared" si="0"/>
        <v>294.203</v>
      </c>
      <c r="M64" s="607"/>
      <c r="N64" s="674" t="s">
        <v>87</v>
      </c>
      <c r="O64" s="673"/>
      <c r="P64" s="459">
        <v>42502.09069999999</v>
      </c>
      <c r="Q64" s="460">
        <v>5386466.347999999</v>
      </c>
      <c r="R64" s="461">
        <v>126.73415023322606</v>
      </c>
      <c r="S64" s="462">
        <v>690.0138</v>
      </c>
      <c r="T64" s="463">
        <v>407205.8040000001</v>
      </c>
      <c r="U64" s="464">
        <v>590.1415362997091</v>
      </c>
      <c r="V64" s="463">
        <v>2287.137</v>
      </c>
      <c r="W64" s="463">
        <v>710935.4999999999</v>
      </c>
      <c r="X64" s="464">
        <v>310.84080227813195</v>
      </c>
      <c r="Y64" s="459">
        <v>2977.1508000000003</v>
      </c>
      <c r="Z64" s="460">
        <v>1118141.304</v>
      </c>
      <c r="AA64" s="464">
        <v>375.5742920378772</v>
      </c>
      <c r="AB64" s="473">
        <v>12391.947099999998</v>
      </c>
      <c r="AC64" s="463">
        <v>1754994.375</v>
      </c>
      <c r="AD64" s="464">
        <v>141.6237788006697</v>
      </c>
      <c r="AE64" s="463"/>
      <c r="AF64" s="463"/>
      <c r="AG64" s="464"/>
      <c r="AH64" s="459">
        <v>12391.947099999998</v>
      </c>
      <c r="AI64" s="463">
        <v>1754994.375</v>
      </c>
      <c r="AJ64" s="464">
        <v>141.6237788006697</v>
      </c>
      <c r="AK64" s="473">
        <v>13435.029999999999</v>
      </c>
      <c r="AL64" s="463">
        <v>1525654.3809999998</v>
      </c>
      <c r="AM64" s="464">
        <v>113.55794374854392</v>
      </c>
      <c r="AN64" s="473">
        <v>13697.9628</v>
      </c>
      <c r="AO64" s="463">
        <v>987676.288</v>
      </c>
      <c r="AP64" s="467">
        <v>72.10388160785486</v>
      </c>
      <c r="AQ64" s="614"/>
    </row>
    <row r="65" spans="1:43" ht="27" customHeight="1">
      <c r="A65" s="611" t="s">
        <v>88</v>
      </c>
      <c r="B65" s="602" t="s">
        <v>89</v>
      </c>
      <c r="C65" s="602" t="s">
        <v>29</v>
      </c>
      <c r="D65" s="66">
        <v>1454.1876158558473</v>
      </c>
      <c r="E65" s="163">
        <v>2547.18</v>
      </c>
      <c r="F65" s="612">
        <f t="shared" si="12"/>
        <v>4001.3676158558474</v>
      </c>
      <c r="G65" s="226"/>
      <c r="H65" s="67"/>
      <c r="I65" s="612"/>
      <c r="J65" s="226">
        <v>25333.339</v>
      </c>
      <c r="K65" s="226"/>
      <c r="L65" s="613">
        <f t="shared" si="0"/>
        <v>29334.70661585585</v>
      </c>
      <c r="M65" s="607"/>
      <c r="N65" s="672"/>
      <c r="O65" s="686"/>
      <c r="P65" s="92">
        <v>26349.536699999997</v>
      </c>
      <c r="Q65" s="80">
        <v>5467499.902999999</v>
      </c>
      <c r="R65" s="93">
        <v>207.49890084405163</v>
      </c>
      <c r="S65" s="112">
        <v>479.4614000000001</v>
      </c>
      <c r="T65" s="80">
        <v>451475.15800000005</v>
      </c>
      <c r="U65" s="95">
        <v>941.6298329750841</v>
      </c>
      <c r="V65" s="80">
        <v>991.3894999999999</v>
      </c>
      <c r="W65" s="80">
        <v>559704.6529999999</v>
      </c>
      <c r="X65" s="95">
        <v>564.5658472275528</v>
      </c>
      <c r="Y65" s="92">
        <v>1470.8509</v>
      </c>
      <c r="Z65" s="80">
        <v>1011179.811</v>
      </c>
      <c r="AA65" s="95">
        <v>687.4794793952263</v>
      </c>
      <c r="AB65" s="97">
        <v>9254.9372</v>
      </c>
      <c r="AC65" s="80">
        <v>1801368.0679999997</v>
      </c>
      <c r="AD65" s="111">
        <v>194.63860521927688</v>
      </c>
      <c r="AE65" s="80"/>
      <c r="AF65" s="80"/>
      <c r="AG65" s="95"/>
      <c r="AH65" s="92">
        <v>9254.9372</v>
      </c>
      <c r="AI65" s="82">
        <v>1801368.0679999997</v>
      </c>
      <c r="AJ65" s="95">
        <v>194.63860521927688</v>
      </c>
      <c r="AK65" s="97">
        <v>7318.347299999999</v>
      </c>
      <c r="AL65" s="80">
        <v>1571648.2249999999</v>
      </c>
      <c r="AM65" s="95">
        <v>214.7545286625028</v>
      </c>
      <c r="AN65" s="97">
        <v>8305.4013</v>
      </c>
      <c r="AO65" s="80">
        <v>1083303.7989999999</v>
      </c>
      <c r="AP65" s="99">
        <v>130.4336491242151</v>
      </c>
      <c r="AQ65" s="614"/>
    </row>
    <row r="66" spans="1:43" ht="27" customHeight="1" thickBot="1">
      <c r="A66" s="611" t="s">
        <v>128</v>
      </c>
      <c r="B66" s="615" t="s">
        <v>90</v>
      </c>
      <c r="C66" s="616" t="s">
        <v>24</v>
      </c>
      <c r="D66" s="31"/>
      <c r="E66" s="158"/>
      <c r="F66" s="609"/>
      <c r="G66" s="225"/>
      <c r="H66" s="40"/>
      <c r="I66" s="609"/>
      <c r="J66" s="225">
        <v>270.906</v>
      </c>
      <c r="K66" s="225"/>
      <c r="L66" s="610">
        <f t="shared" si="0"/>
        <v>270.906</v>
      </c>
      <c r="M66" s="607"/>
      <c r="N66" s="687"/>
      <c r="O66" s="688"/>
      <c r="P66" s="118">
        <v>161.30109300935072</v>
      </c>
      <c r="Q66" s="119">
        <v>98.51790477480326</v>
      </c>
      <c r="R66" s="119">
        <v>61.07702244094039</v>
      </c>
      <c r="S66" s="120">
        <v>143.914358903553</v>
      </c>
      <c r="T66" s="121">
        <v>90.19450943965339</v>
      </c>
      <c r="U66" s="121">
        <v>62.67234911569803</v>
      </c>
      <c r="V66" s="122">
        <v>230.70014358635032</v>
      </c>
      <c r="W66" s="121">
        <v>127.01975875837502</v>
      </c>
      <c r="X66" s="121">
        <v>55.0583787178407</v>
      </c>
      <c r="Y66" s="123">
        <v>202.4101015269461</v>
      </c>
      <c r="Z66" s="121">
        <v>110.57789048361448</v>
      </c>
      <c r="AA66" s="121">
        <v>54.63061855581039</v>
      </c>
      <c r="AB66" s="124">
        <v>133.89552875626208</v>
      </c>
      <c r="AC66" s="122">
        <v>97.42564033282288</v>
      </c>
      <c r="AD66" s="121">
        <v>72.76242996147579</v>
      </c>
      <c r="AE66" s="121"/>
      <c r="AF66" s="121"/>
      <c r="AG66" s="121"/>
      <c r="AH66" s="123">
        <v>133.89552875626208</v>
      </c>
      <c r="AI66" s="122">
        <v>97.42564033282288</v>
      </c>
      <c r="AJ66" s="121">
        <v>72.76242996147579</v>
      </c>
      <c r="AK66" s="139">
        <v>183.58010967858823</v>
      </c>
      <c r="AL66" s="125">
        <v>97.0735280790967</v>
      </c>
      <c r="AM66" s="126">
        <v>52.878020526871296</v>
      </c>
      <c r="AN66" s="127">
        <v>164.92836775990583</v>
      </c>
      <c r="AO66" s="119">
        <v>91.17260448193075</v>
      </c>
      <c r="AP66" s="128">
        <v>55.28012295292651</v>
      </c>
      <c r="AQ66" s="614"/>
    </row>
    <row r="67" spans="1:43" ht="27" customHeight="1">
      <c r="A67" s="611" t="s">
        <v>35</v>
      </c>
      <c r="B67" s="602"/>
      <c r="C67" s="602" t="s">
        <v>29</v>
      </c>
      <c r="D67" s="66"/>
      <c r="E67" s="163"/>
      <c r="F67" s="612"/>
      <c r="G67" s="226"/>
      <c r="H67" s="67"/>
      <c r="I67" s="612"/>
      <c r="J67" s="226">
        <v>25110.305</v>
      </c>
      <c r="K67" s="226"/>
      <c r="L67" s="613">
        <f t="shared" si="0"/>
        <v>25110.305</v>
      </c>
      <c r="M67" s="607"/>
      <c r="N67" s="669"/>
      <c r="O67" s="668"/>
      <c r="P67" s="620"/>
      <c r="Q67" s="620"/>
      <c r="R67" s="620"/>
      <c r="S67" s="620"/>
      <c r="T67" s="620"/>
      <c r="U67" s="620"/>
      <c r="V67" s="620"/>
      <c r="W67" s="620"/>
      <c r="X67" s="620"/>
      <c r="Y67" s="620"/>
      <c r="Z67" s="620"/>
      <c r="AA67" s="620"/>
      <c r="AB67" s="620"/>
      <c r="AC67" s="620"/>
      <c r="AD67" s="620"/>
      <c r="AE67" s="620"/>
      <c r="AF67" s="620"/>
      <c r="AG67" s="620"/>
      <c r="AH67" s="620"/>
      <c r="AI67" s="620"/>
      <c r="AJ67" s="620"/>
      <c r="AK67" s="620"/>
      <c r="AL67" s="620"/>
      <c r="AM67" s="620"/>
      <c r="AN67" s="620"/>
      <c r="AO67" s="620"/>
      <c r="AP67" s="620"/>
      <c r="AQ67" s="620"/>
    </row>
    <row r="68" spans="1:43" ht="27" customHeight="1">
      <c r="A68" s="607"/>
      <c r="B68" s="615" t="s">
        <v>31</v>
      </c>
      <c r="C68" s="616" t="s">
        <v>24</v>
      </c>
      <c r="D68" s="31">
        <v>0.482</v>
      </c>
      <c r="E68" s="158">
        <v>0.06</v>
      </c>
      <c r="F68" s="609">
        <f t="shared" si="12"/>
        <v>0.542</v>
      </c>
      <c r="G68" s="225"/>
      <c r="H68" s="40"/>
      <c r="I68" s="609"/>
      <c r="J68" s="225">
        <v>25.6876</v>
      </c>
      <c r="K68" s="225">
        <v>0.3315</v>
      </c>
      <c r="L68" s="610">
        <f t="shared" si="0"/>
        <v>26.5611</v>
      </c>
      <c r="M68" s="607"/>
      <c r="N68" s="669"/>
      <c r="O68" s="668"/>
      <c r="P68" s="577"/>
      <c r="Q68" s="577"/>
      <c r="R68" s="577"/>
      <c r="S68" s="577"/>
      <c r="T68" s="577"/>
      <c r="U68" s="577"/>
      <c r="V68" s="577"/>
      <c r="W68" s="577"/>
      <c r="X68" s="577"/>
      <c r="Y68" s="577"/>
      <c r="Z68" s="577"/>
      <c r="AA68" s="577"/>
      <c r="AB68" s="577"/>
      <c r="AC68" s="577"/>
      <c r="AD68" s="577"/>
      <c r="AE68" s="577"/>
      <c r="AF68" s="577"/>
      <c r="AG68" s="577"/>
      <c r="AH68" s="577"/>
      <c r="AI68" s="577"/>
      <c r="AJ68" s="577"/>
      <c r="AK68" s="577"/>
      <c r="AL68" s="577"/>
      <c r="AM68" s="577"/>
      <c r="AN68" s="577"/>
      <c r="AO68" s="577"/>
      <c r="AP68" s="577"/>
      <c r="AQ68" s="577"/>
    </row>
    <row r="69" spans="1:43" ht="27" customHeight="1" thickBot="1">
      <c r="A69" s="621" t="s">
        <v>128</v>
      </c>
      <c r="B69" s="622" t="s">
        <v>89</v>
      </c>
      <c r="C69" s="622" t="s">
        <v>29</v>
      </c>
      <c r="D69" s="68">
        <v>161.25480175825422</v>
      </c>
      <c r="E69" s="196">
        <v>6.156</v>
      </c>
      <c r="F69" s="623">
        <f t="shared" si="12"/>
        <v>167.41080175825422</v>
      </c>
      <c r="G69" s="229"/>
      <c r="H69" s="69"/>
      <c r="I69" s="623"/>
      <c r="J69" s="229">
        <v>3852.936</v>
      </c>
      <c r="K69" s="229">
        <v>14.311</v>
      </c>
      <c r="L69" s="624">
        <f t="shared" si="0"/>
        <v>4034.6578017582547</v>
      </c>
      <c r="M69" s="607"/>
      <c r="N69" s="669"/>
      <c r="O69" s="668"/>
      <c r="P69" s="577"/>
      <c r="Q69" s="577"/>
      <c r="R69" s="577"/>
      <c r="S69" s="577"/>
      <c r="T69" s="577"/>
      <c r="U69" s="577"/>
      <c r="V69" s="577"/>
      <c r="W69" s="577"/>
      <c r="X69" s="577"/>
      <c r="Y69" s="577"/>
      <c r="Z69" s="577"/>
      <c r="AA69" s="577"/>
      <c r="AB69" s="577"/>
      <c r="AC69" s="577"/>
      <c r="AD69" s="577"/>
      <c r="AE69" s="577"/>
      <c r="AF69" s="577"/>
      <c r="AG69" s="577"/>
      <c r="AH69" s="577"/>
      <c r="AI69" s="577"/>
      <c r="AJ69" s="577"/>
      <c r="AK69" s="577"/>
      <c r="AL69" s="577"/>
      <c r="AM69" s="577"/>
      <c r="AN69" s="577"/>
      <c r="AO69" s="577"/>
      <c r="AP69" s="577"/>
      <c r="AQ69" s="577"/>
    </row>
    <row r="70" spans="1:43" ht="27" customHeight="1">
      <c r="A70" s="1"/>
      <c r="B70" s="1"/>
      <c r="C70" s="1"/>
      <c r="D70" s="625"/>
      <c r="E70" s="550"/>
      <c r="F70" s="626"/>
      <c r="G70" s="551"/>
      <c r="H70" s="6"/>
      <c r="I70" s="626"/>
      <c r="J70" s="551"/>
      <c r="K70" s="551"/>
      <c r="L70" s="6"/>
      <c r="M70" s="1"/>
      <c r="N70" s="666"/>
      <c r="O70" s="66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Q70" s="576"/>
    </row>
    <row r="71" spans="1:43" ht="27" customHeight="1" thickBot="1">
      <c r="A71" s="38"/>
      <c r="B71" s="810" t="s">
        <v>171</v>
      </c>
      <c r="C71" s="38"/>
      <c r="D71" s="627"/>
      <c r="E71" s="553"/>
      <c r="F71" s="141"/>
      <c r="G71" s="554"/>
      <c r="H71" s="141"/>
      <c r="I71" s="141"/>
      <c r="J71" s="554"/>
      <c r="K71" s="208"/>
      <c r="L71" s="65" t="s">
        <v>131</v>
      </c>
      <c r="M71" s="1"/>
      <c r="N71" s="666"/>
      <c r="AQ71" s="576"/>
    </row>
    <row r="72" spans="1:43" ht="27" customHeight="1">
      <c r="A72" s="600"/>
      <c r="B72" s="601"/>
      <c r="C72" s="601"/>
      <c r="D72" s="649" t="s">
        <v>4</v>
      </c>
      <c r="E72" s="555" t="s">
        <v>5</v>
      </c>
      <c r="F72" s="628" t="s">
        <v>6</v>
      </c>
      <c r="G72" s="559" t="s">
        <v>7</v>
      </c>
      <c r="H72" s="629" t="s">
        <v>8</v>
      </c>
      <c r="I72" s="628" t="s">
        <v>9</v>
      </c>
      <c r="J72" s="559" t="s">
        <v>10</v>
      </c>
      <c r="K72" s="584" t="s">
        <v>11</v>
      </c>
      <c r="L72" s="630" t="s">
        <v>12</v>
      </c>
      <c r="M72" s="607"/>
      <c r="N72" s="666"/>
      <c r="AQ72" s="576"/>
    </row>
    <row r="73" spans="1:43" ht="27" customHeight="1">
      <c r="A73" s="611" t="s">
        <v>85</v>
      </c>
      <c r="B73" s="615" t="s">
        <v>36</v>
      </c>
      <c r="C73" s="616" t="s">
        <v>24</v>
      </c>
      <c r="D73" s="30">
        <f aca="true" t="shared" si="13" ref="D73:K74">D62+D64+D66+D68</f>
        <v>54.686499999999995</v>
      </c>
      <c r="E73" s="188">
        <f t="shared" si="13"/>
        <v>33.96</v>
      </c>
      <c r="F73" s="609">
        <f>F62+F64+F66+F68</f>
        <v>88.6465</v>
      </c>
      <c r="G73" s="233">
        <f t="shared" si="13"/>
        <v>28.0874</v>
      </c>
      <c r="H73" s="45"/>
      <c r="I73" s="609">
        <f>I62+I64+I66+I68</f>
        <v>28.0874</v>
      </c>
      <c r="J73" s="233">
        <f t="shared" si="13"/>
        <v>538.0975999999999</v>
      </c>
      <c r="K73" s="233">
        <f t="shared" si="13"/>
        <v>0.3315</v>
      </c>
      <c r="L73" s="610">
        <f aca="true" t="shared" si="14" ref="L73:L136">F73+J73+I73+K73</f>
        <v>655.1629999999999</v>
      </c>
      <c r="M73" s="607"/>
      <c r="N73" s="666"/>
      <c r="AQ73" s="576"/>
    </row>
    <row r="74" spans="1:43" ht="27" customHeight="1">
      <c r="A74" s="604" t="s">
        <v>88</v>
      </c>
      <c r="B74" s="602"/>
      <c r="C74" s="602" t="s">
        <v>29</v>
      </c>
      <c r="D74" s="617">
        <f t="shared" si="13"/>
        <v>4479.41884884169</v>
      </c>
      <c r="E74" s="368">
        <f t="shared" si="13"/>
        <v>2553.336</v>
      </c>
      <c r="F74" s="612">
        <f>F63+F65+F67+F69</f>
        <v>7032.75484884169</v>
      </c>
      <c r="G74" s="528">
        <f t="shared" si="13"/>
        <v>1251.762</v>
      </c>
      <c r="H74" s="44"/>
      <c r="I74" s="612">
        <f>I63+I65+I67+I69</f>
        <v>1251.762</v>
      </c>
      <c r="J74" s="528">
        <f t="shared" si="13"/>
        <v>54298.363</v>
      </c>
      <c r="K74" s="528">
        <f t="shared" si="13"/>
        <v>14.311</v>
      </c>
      <c r="L74" s="613">
        <f t="shared" si="14"/>
        <v>62597.19084884169</v>
      </c>
      <c r="M74" s="607"/>
      <c r="N74" s="666"/>
      <c r="AQ74" s="576"/>
    </row>
    <row r="75" spans="1:43" ht="27" customHeight="1">
      <c r="A75" s="607" t="s">
        <v>128</v>
      </c>
      <c r="B75" s="615" t="s">
        <v>71</v>
      </c>
      <c r="C75" s="616" t="s">
        <v>24</v>
      </c>
      <c r="D75" s="31">
        <v>1.9673</v>
      </c>
      <c r="E75" s="158">
        <v>3.1957</v>
      </c>
      <c r="F75" s="609">
        <f>D75+E75</f>
        <v>5.163</v>
      </c>
      <c r="G75" s="225">
        <v>81.6543</v>
      </c>
      <c r="H75" s="40"/>
      <c r="I75" s="609">
        <f aca="true" t="shared" si="15" ref="I75:I133">G75+H75</f>
        <v>81.6543</v>
      </c>
      <c r="J75" s="225">
        <v>3.7089</v>
      </c>
      <c r="K75" s="225">
        <v>6.8977</v>
      </c>
      <c r="L75" s="610">
        <f t="shared" si="14"/>
        <v>97.4239</v>
      </c>
      <c r="M75" s="607"/>
      <c r="N75" s="666"/>
      <c r="AQ75" s="576"/>
    </row>
    <row r="76" spans="1:43" ht="27" customHeight="1">
      <c r="A76" s="611" t="s">
        <v>52</v>
      </c>
      <c r="B76" s="602"/>
      <c r="C76" s="602" t="s">
        <v>29</v>
      </c>
      <c r="D76" s="66">
        <v>3365.0435166910124</v>
      </c>
      <c r="E76" s="163">
        <v>3413.409</v>
      </c>
      <c r="F76" s="612">
        <f>D76+E76</f>
        <v>6778.4525166910125</v>
      </c>
      <c r="G76" s="226">
        <v>31750.801</v>
      </c>
      <c r="H76" s="67"/>
      <c r="I76" s="612">
        <f t="shared" si="15"/>
        <v>31750.801</v>
      </c>
      <c r="J76" s="226">
        <v>4534.126</v>
      </c>
      <c r="K76" s="226">
        <v>4616.992</v>
      </c>
      <c r="L76" s="613">
        <f t="shared" si="14"/>
        <v>47680.37151669101</v>
      </c>
      <c r="M76" s="607"/>
      <c r="N76" s="666"/>
      <c r="AQ76" s="576"/>
    </row>
    <row r="77" spans="1:43" ht="27" customHeight="1">
      <c r="A77" s="611" t="s">
        <v>128</v>
      </c>
      <c r="B77" s="615" t="s">
        <v>92</v>
      </c>
      <c r="C77" s="616" t="s">
        <v>24</v>
      </c>
      <c r="D77" s="31"/>
      <c r="E77" s="158"/>
      <c r="F77" s="609"/>
      <c r="G77" s="225">
        <v>0.007</v>
      </c>
      <c r="H77" s="40"/>
      <c r="I77" s="609">
        <f t="shared" si="15"/>
        <v>0.007</v>
      </c>
      <c r="J77" s="225"/>
      <c r="K77" s="225">
        <v>0.003</v>
      </c>
      <c r="L77" s="610">
        <f t="shared" si="14"/>
        <v>0.01</v>
      </c>
      <c r="M77" s="607"/>
      <c r="N77" s="666"/>
      <c r="AQ77" s="576"/>
    </row>
    <row r="78" spans="1:43" ht="27" customHeight="1">
      <c r="A78" s="611" t="s">
        <v>128</v>
      </c>
      <c r="B78" s="602"/>
      <c r="C78" s="602" t="s">
        <v>29</v>
      </c>
      <c r="D78" s="66"/>
      <c r="E78" s="163"/>
      <c r="F78" s="612"/>
      <c r="G78" s="226">
        <v>0.756</v>
      </c>
      <c r="H78" s="67"/>
      <c r="I78" s="612">
        <f t="shared" si="15"/>
        <v>0.756</v>
      </c>
      <c r="J78" s="226"/>
      <c r="K78" s="226">
        <v>0.065</v>
      </c>
      <c r="L78" s="613">
        <f t="shared" si="14"/>
        <v>0.821</v>
      </c>
      <c r="M78" s="607"/>
      <c r="N78" s="666"/>
      <c r="AQ78" s="576"/>
    </row>
    <row r="79" spans="1:43" ht="27" customHeight="1">
      <c r="A79" s="611" t="s">
        <v>93</v>
      </c>
      <c r="B79" s="615" t="s">
        <v>94</v>
      </c>
      <c r="C79" s="616" t="s">
        <v>24</v>
      </c>
      <c r="D79" s="31"/>
      <c r="E79" s="158"/>
      <c r="F79" s="609"/>
      <c r="G79" s="225"/>
      <c r="H79" s="40"/>
      <c r="I79" s="609"/>
      <c r="J79" s="225"/>
      <c r="K79" s="225">
        <v>4.022</v>
      </c>
      <c r="L79" s="610">
        <f t="shared" si="14"/>
        <v>4.022</v>
      </c>
      <c r="M79" s="607"/>
      <c r="N79" s="666"/>
      <c r="AQ79" s="576"/>
    </row>
    <row r="80" spans="1:43" ht="27" customHeight="1">
      <c r="A80" s="611"/>
      <c r="B80" s="602" t="s">
        <v>95</v>
      </c>
      <c r="C80" s="602" t="s">
        <v>29</v>
      </c>
      <c r="D80" s="66"/>
      <c r="E80" s="163"/>
      <c r="F80" s="612"/>
      <c r="G80" s="226"/>
      <c r="H80" s="67"/>
      <c r="I80" s="612"/>
      <c r="J80" s="226"/>
      <c r="K80" s="226">
        <v>2958.101</v>
      </c>
      <c r="L80" s="613">
        <f t="shared" si="14"/>
        <v>2958.101</v>
      </c>
      <c r="M80" s="607"/>
      <c r="N80" s="666"/>
      <c r="AQ80" s="576"/>
    </row>
    <row r="81" spans="1:43" ht="27" customHeight="1">
      <c r="A81" s="611"/>
      <c r="B81" s="615" t="s">
        <v>96</v>
      </c>
      <c r="C81" s="616" t="s">
        <v>24</v>
      </c>
      <c r="D81" s="31"/>
      <c r="E81" s="158"/>
      <c r="F81" s="609"/>
      <c r="G81" s="225"/>
      <c r="H81" s="40"/>
      <c r="I81" s="609"/>
      <c r="J81" s="225"/>
      <c r="K81" s="225"/>
      <c r="L81" s="610"/>
      <c r="M81" s="607"/>
      <c r="N81" s="666"/>
      <c r="AQ81" s="576"/>
    </row>
    <row r="82" spans="1:43" ht="27" customHeight="1">
      <c r="A82" s="611" t="s">
        <v>28</v>
      </c>
      <c r="B82" s="602"/>
      <c r="C82" s="602" t="s">
        <v>29</v>
      </c>
      <c r="D82" s="66"/>
      <c r="E82" s="163"/>
      <c r="F82" s="612"/>
      <c r="G82" s="226"/>
      <c r="H82" s="67"/>
      <c r="I82" s="612"/>
      <c r="J82" s="226"/>
      <c r="K82" s="226"/>
      <c r="L82" s="613"/>
      <c r="M82" s="607"/>
      <c r="N82" s="666"/>
      <c r="AQ82" s="576"/>
    </row>
    <row r="83" spans="1:43" ht="27" customHeight="1">
      <c r="A83" s="611"/>
      <c r="B83" s="615" t="s">
        <v>31</v>
      </c>
      <c r="C83" s="616" t="s">
        <v>24</v>
      </c>
      <c r="D83" s="31">
        <v>2.775</v>
      </c>
      <c r="E83" s="158">
        <v>7.1078</v>
      </c>
      <c r="F83" s="609">
        <f>D83+E83</f>
        <v>9.8828</v>
      </c>
      <c r="G83" s="225">
        <v>114.2426</v>
      </c>
      <c r="H83" s="40"/>
      <c r="I83" s="609">
        <f t="shared" si="15"/>
        <v>114.2426</v>
      </c>
      <c r="J83" s="225">
        <v>2.3117</v>
      </c>
      <c r="K83" s="225">
        <v>0.9054</v>
      </c>
      <c r="L83" s="610">
        <f t="shared" si="14"/>
        <v>127.3425</v>
      </c>
      <c r="M83" s="607"/>
      <c r="N83" s="666"/>
      <c r="AQ83" s="576"/>
    </row>
    <row r="84" spans="1:43" ht="27" customHeight="1">
      <c r="A84" s="611"/>
      <c r="B84" s="602" t="s">
        <v>97</v>
      </c>
      <c r="C84" s="602" t="s">
        <v>29</v>
      </c>
      <c r="D84" s="66">
        <v>2699.5043094342545</v>
      </c>
      <c r="E84" s="163">
        <v>3024.401</v>
      </c>
      <c r="F84" s="612">
        <f>D84+E84</f>
        <v>5723.905309434254</v>
      </c>
      <c r="G84" s="226">
        <v>36513.781</v>
      </c>
      <c r="H84" s="67"/>
      <c r="I84" s="612">
        <f t="shared" si="15"/>
        <v>36513.781</v>
      </c>
      <c r="J84" s="226">
        <v>1945.655</v>
      </c>
      <c r="K84" s="226">
        <v>418.395</v>
      </c>
      <c r="L84" s="613">
        <f t="shared" si="14"/>
        <v>44601.73630943425</v>
      </c>
      <c r="M84" s="607"/>
      <c r="N84" s="666"/>
      <c r="AQ84" s="576"/>
    </row>
    <row r="85" spans="1:43" ht="27" customHeight="1">
      <c r="A85" s="611" t="s">
        <v>35</v>
      </c>
      <c r="B85" s="615" t="s">
        <v>36</v>
      </c>
      <c r="C85" s="616" t="s">
        <v>24</v>
      </c>
      <c r="D85" s="30">
        <f aca="true" t="shared" si="16" ref="D85:K86">D75+D77+D79+D81+D83</f>
        <v>4.7423</v>
      </c>
      <c r="E85" s="188">
        <f t="shared" si="16"/>
        <v>10.3035</v>
      </c>
      <c r="F85" s="609">
        <f t="shared" si="16"/>
        <v>15.0458</v>
      </c>
      <c r="G85" s="566">
        <f t="shared" si="16"/>
        <v>195.90390000000002</v>
      </c>
      <c r="H85" s="45"/>
      <c r="I85" s="609">
        <f>I75+I77+I79+I81+I83</f>
        <v>195.90390000000002</v>
      </c>
      <c r="J85" s="233">
        <f t="shared" si="16"/>
        <v>6.0206</v>
      </c>
      <c r="K85" s="233">
        <f t="shared" si="16"/>
        <v>11.828100000000001</v>
      </c>
      <c r="L85" s="610">
        <f t="shared" si="14"/>
        <v>228.79840000000002</v>
      </c>
      <c r="M85" s="607"/>
      <c r="N85" s="666"/>
      <c r="AQ85" s="576"/>
    </row>
    <row r="86" spans="1:43" ht="27" customHeight="1">
      <c r="A86" s="600"/>
      <c r="B86" s="602"/>
      <c r="C86" s="602" t="s">
        <v>29</v>
      </c>
      <c r="D86" s="617">
        <f t="shared" si="16"/>
        <v>6064.5478261252665</v>
      </c>
      <c r="E86" s="368">
        <f t="shared" si="16"/>
        <v>6437.8099999999995</v>
      </c>
      <c r="F86" s="612">
        <f t="shared" si="16"/>
        <v>12502.357826125266</v>
      </c>
      <c r="G86" s="528">
        <f t="shared" si="16"/>
        <v>68265.338</v>
      </c>
      <c r="H86" s="44"/>
      <c r="I86" s="612">
        <f>I76+I78+I80+I82+I84</f>
        <v>68265.338</v>
      </c>
      <c r="J86" s="528">
        <f t="shared" si="16"/>
        <v>6479.781</v>
      </c>
      <c r="K86" s="528">
        <f t="shared" si="16"/>
        <v>7993.553</v>
      </c>
      <c r="L86" s="613">
        <f t="shared" si="14"/>
        <v>95241.02982612526</v>
      </c>
      <c r="M86" s="607"/>
      <c r="N86" s="666"/>
      <c r="AQ86" s="576"/>
    </row>
    <row r="87" spans="1:43" ht="27" customHeight="1">
      <c r="A87" s="607" t="s">
        <v>98</v>
      </c>
      <c r="B87" s="1"/>
      <c r="C87" s="616" t="s">
        <v>24</v>
      </c>
      <c r="D87" s="31">
        <v>1.2875</v>
      </c>
      <c r="E87" s="158">
        <v>2.118</v>
      </c>
      <c r="F87" s="609">
        <f>D87+E87</f>
        <v>3.4055</v>
      </c>
      <c r="G87" s="225">
        <v>30.5994</v>
      </c>
      <c r="H87" s="40"/>
      <c r="I87" s="609">
        <f t="shared" si="15"/>
        <v>30.5994</v>
      </c>
      <c r="J87" s="225">
        <v>9.5554</v>
      </c>
      <c r="K87" s="225">
        <v>4.4137</v>
      </c>
      <c r="L87" s="610">
        <f t="shared" si="14"/>
        <v>47.974</v>
      </c>
      <c r="M87" s="607"/>
      <c r="N87" s="666"/>
      <c r="AQ87" s="576"/>
    </row>
    <row r="88" spans="1:43" ht="27" customHeight="1">
      <c r="A88" s="600"/>
      <c r="B88" s="601"/>
      <c r="C88" s="602" t="s">
        <v>29</v>
      </c>
      <c r="D88" s="66">
        <v>1181.514612882736</v>
      </c>
      <c r="E88" s="163">
        <v>2002.263</v>
      </c>
      <c r="F88" s="612">
        <f>D88+E88</f>
        <v>3183.777612882736</v>
      </c>
      <c r="G88" s="226">
        <v>21077.781</v>
      </c>
      <c r="H88" s="67"/>
      <c r="I88" s="612">
        <f t="shared" si="15"/>
        <v>21077.781</v>
      </c>
      <c r="J88" s="226">
        <v>8539.974</v>
      </c>
      <c r="K88" s="226">
        <v>3121.314</v>
      </c>
      <c r="L88" s="613">
        <f t="shared" si="14"/>
        <v>35922.846612882735</v>
      </c>
      <c r="M88" s="607"/>
      <c r="N88" s="666"/>
      <c r="AQ88" s="576"/>
    </row>
    <row r="89" spans="1:43" ht="27" customHeight="1">
      <c r="A89" s="607" t="s">
        <v>99</v>
      </c>
      <c r="B89" s="1"/>
      <c r="C89" s="616" t="s">
        <v>24</v>
      </c>
      <c r="D89" s="31"/>
      <c r="E89" s="158"/>
      <c r="F89" s="609"/>
      <c r="G89" s="225"/>
      <c r="H89" s="40"/>
      <c r="I89" s="609"/>
      <c r="J89" s="225"/>
      <c r="K89" s="225"/>
      <c r="L89" s="610"/>
      <c r="M89" s="607"/>
      <c r="N89" s="666"/>
      <c r="AQ89" s="576"/>
    </row>
    <row r="90" spans="1:43" ht="27" customHeight="1">
      <c r="A90" s="600"/>
      <c r="B90" s="601"/>
      <c r="C90" s="602" t="s">
        <v>29</v>
      </c>
      <c r="D90" s="66"/>
      <c r="E90" s="163"/>
      <c r="F90" s="612"/>
      <c r="G90" s="226"/>
      <c r="H90" s="67"/>
      <c r="I90" s="612"/>
      <c r="J90" s="226"/>
      <c r="K90" s="226"/>
      <c r="L90" s="613"/>
      <c r="M90" s="607"/>
      <c r="N90" s="666"/>
      <c r="AQ90" s="576"/>
    </row>
    <row r="91" spans="1:43" ht="27" customHeight="1">
      <c r="A91" s="607" t="s">
        <v>100</v>
      </c>
      <c r="B91" s="1"/>
      <c r="C91" s="616" t="s">
        <v>24</v>
      </c>
      <c r="D91" s="31"/>
      <c r="E91" s="158">
        <v>0.043</v>
      </c>
      <c r="F91" s="609">
        <f>D91+E91</f>
        <v>0.043</v>
      </c>
      <c r="G91" s="225">
        <v>0.0018</v>
      </c>
      <c r="H91" s="40"/>
      <c r="I91" s="609">
        <f t="shared" si="15"/>
        <v>0.0018</v>
      </c>
      <c r="J91" s="225"/>
      <c r="K91" s="225"/>
      <c r="L91" s="610">
        <f t="shared" si="14"/>
        <v>0.0448</v>
      </c>
      <c r="M91" s="607"/>
      <c r="N91" s="666"/>
      <c r="AQ91" s="576"/>
    </row>
    <row r="92" spans="1:43" ht="27" customHeight="1">
      <c r="A92" s="600"/>
      <c r="B92" s="601"/>
      <c r="C92" s="602" t="s">
        <v>29</v>
      </c>
      <c r="D92" s="66"/>
      <c r="E92" s="163">
        <v>12.096</v>
      </c>
      <c r="F92" s="612">
        <f>D92+E92</f>
        <v>12.096</v>
      </c>
      <c r="G92" s="226">
        <v>2.851</v>
      </c>
      <c r="H92" s="67"/>
      <c r="I92" s="612">
        <f t="shared" si="15"/>
        <v>2.851</v>
      </c>
      <c r="J92" s="226"/>
      <c r="K92" s="226"/>
      <c r="L92" s="613">
        <f t="shared" si="14"/>
        <v>14.947</v>
      </c>
      <c r="M92" s="607"/>
      <c r="N92" s="666"/>
      <c r="AQ92" s="576"/>
    </row>
    <row r="93" spans="1:43" ht="27" customHeight="1">
      <c r="A93" s="607" t="s">
        <v>101</v>
      </c>
      <c r="B93" s="1"/>
      <c r="C93" s="616" t="s">
        <v>24</v>
      </c>
      <c r="D93" s="31"/>
      <c r="E93" s="158">
        <v>0.5449</v>
      </c>
      <c r="F93" s="609">
        <f>D93+E93</f>
        <v>0.5449</v>
      </c>
      <c r="G93" s="225">
        <v>0.33</v>
      </c>
      <c r="H93" s="40"/>
      <c r="I93" s="609">
        <f t="shared" si="15"/>
        <v>0.33</v>
      </c>
      <c r="J93" s="225">
        <v>0.0071</v>
      </c>
      <c r="K93" s="225"/>
      <c r="L93" s="610">
        <f t="shared" si="14"/>
        <v>0.8820000000000001</v>
      </c>
      <c r="M93" s="607"/>
      <c r="N93" s="666"/>
      <c r="AQ93" s="576"/>
    </row>
    <row r="94" spans="1:43" ht="27" customHeight="1">
      <c r="A94" s="600"/>
      <c r="B94" s="601"/>
      <c r="C94" s="602" t="s">
        <v>29</v>
      </c>
      <c r="D94" s="66"/>
      <c r="E94" s="163">
        <v>619.79</v>
      </c>
      <c r="F94" s="612">
        <f>D94+E94</f>
        <v>619.79</v>
      </c>
      <c r="G94" s="226">
        <v>509.652</v>
      </c>
      <c r="H94" s="67"/>
      <c r="I94" s="612">
        <f t="shared" si="15"/>
        <v>509.652</v>
      </c>
      <c r="J94" s="226">
        <v>10.844</v>
      </c>
      <c r="K94" s="226"/>
      <c r="L94" s="613">
        <f t="shared" si="14"/>
        <v>1140.286</v>
      </c>
      <c r="M94" s="607"/>
      <c r="N94" s="666"/>
      <c r="AQ94" s="576"/>
    </row>
    <row r="95" spans="1:43" ht="27" customHeight="1">
      <c r="A95" s="607" t="s">
        <v>102</v>
      </c>
      <c r="B95" s="1"/>
      <c r="C95" s="616" t="s">
        <v>24</v>
      </c>
      <c r="D95" s="31"/>
      <c r="E95" s="158"/>
      <c r="F95" s="609"/>
      <c r="G95" s="225"/>
      <c r="H95" s="40"/>
      <c r="I95" s="609"/>
      <c r="J95" s="225">
        <v>0</v>
      </c>
      <c r="K95" s="225">
        <v>0.0028</v>
      </c>
      <c r="L95" s="610">
        <f t="shared" si="14"/>
        <v>0.0028</v>
      </c>
      <c r="M95" s="607"/>
      <c r="N95" s="666"/>
      <c r="AQ95" s="576"/>
    </row>
    <row r="96" spans="1:43" ht="27" customHeight="1">
      <c r="A96" s="600"/>
      <c r="B96" s="601"/>
      <c r="C96" s="602" t="s">
        <v>29</v>
      </c>
      <c r="D96" s="66"/>
      <c r="E96" s="163"/>
      <c r="F96" s="612"/>
      <c r="G96" s="226"/>
      <c r="H96" s="67"/>
      <c r="I96" s="612"/>
      <c r="J96" s="226">
        <v>6.48</v>
      </c>
      <c r="K96" s="226">
        <v>3.629</v>
      </c>
      <c r="L96" s="613">
        <f t="shared" si="14"/>
        <v>10.109</v>
      </c>
      <c r="M96" s="607"/>
      <c r="N96" s="666"/>
      <c r="AQ96" s="576"/>
    </row>
    <row r="97" spans="1:43" ht="27" customHeight="1">
      <c r="A97" s="607" t="s">
        <v>103</v>
      </c>
      <c r="B97" s="1"/>
      <c r="C97" s="616" t="s">
        <v>24</v>
      </c>
      <c r="D97" s="31"/>
      <c r="E97" s="158"/>
      <c r="F97" s="609"/>
      <c r="G97" s="225"/>
      <c r="H97" s="40"/>
      <c r="I97" s="609"/>
      <c r="J97" s="225">
        <v>0.0065</v>
      </c>
      <c r="K97" s="225"/>
      <c r="L97" s="610">
        <f>F97+J97+I97+K97</f>
        <v>0.0065</v>
      </c>
      <c r="M97" s="607"/>
      <c r="N97" s="666"/>
      <c r="AQ97" s="576"/>
    </row>
    <row r="98" spans="1:43" ht="27" customHeight="1">
      <c r="A98" s="600"/>
      <c r="B98" s="601"/>
      <c r="C98" s="602" t="s">
        <v>29</v>
      </c>
      <c r="D98" s="66"/>
      <c r="E98" s="163"/>
      <c r="F98" s="612"/>
      <c r="G98" s="226"/>
      <c r="H98" s="67"/>
      <c r="I98" s="612"/>
      <c r="J98" s="226">
        <v>3.51</v>
      </c>
      <c r="K98" s="226"/>
      <c r="L98" s="613">
        <f>F98+J98+I98+K98</f>
        <v>3.51</v>
      </c>
      <c r="M98" s="607"/>
      <c r="N98" s="666"/>
      <c r="AQ98" s="576"/>
    </row>
    <row r="99" spans="1:43" ht="27" customHeight="1">
      <c r="A99" s="607" t="s">
        <v>104</v>
      </c>
      <c r="B99" s="1"/>
      <c r="C99" s="616" t="s">
        <v>24</v>
      </c>
      <c r="D99" s="31">
        <v>3.8097</v>
      </c>
      <c r="E99" s="158">
        <v>1045.5651</v>
      </c>
      <c r="F99" s="609">
        <f>D99+E99</f>
        <v>1049.3748</v>
      </c>
      <c r="G99" s="225">
        <v>200.1653</v>
      </c>
      <c r="H99" s="40"/>
      <c r="I99" s="609">
        <f t="shared" si="15"/>
        <v>200.1653</v>
      </c>
      <c r="J99" s="225">
        <v>13.3071</v>
      </c>
      <c r="K99" s="225">
        <v>45.9614</v>
      </c>
      <c r="L99" s="610">
        <f>F99+J99+I99+K99</f>
        <v>1308.8086</v>
      </c>
      <c r="M99" s="607"/>
      <c r="N99" s="666"/>
      <c r="AQ99" s="576"/>
    </row>
    <row r="100" spans="1:43" ht="27" customHeight="1">
      <c r="A100" s="600"/>
      <c r="B100" s="601"/>
      <c r="C100" s="602" t="s">
        <v>29</v>
      </c>
      <c r="D100" s="66">
        <v>8971.87653782555</v>
      </c>
      <c r="E100" s="163">
        <v>261580.821</v>
      </c>
      <c r="F100" s="612">
        <f>D100+E100</f>
        <v>270552.69753782556</v>
      </c>
      <c r="G100" s="226">
        <v>48238.856</v>
      </c>
      <c r="H100" s="67"/>
      <c r="I100" s="612">
        <f t="shared" si="15"/>
        <v>48238.856</v>
      </c>
      <c r="J100" s="226">
        <v>6808.175</v>
      </c>
      <c r="K100" s="226">
        <v>16159.301</v>
      </c>
      <c r="L100" s="613">
        <f>F100+J100+I100+K100</f>
        <v>341759.0295378255</v>
      </c>
      <c r="M100" s="607"/>
      <c r="N100" s="666"/>
      <c r="AQ100" s="576"/>
    </row>
    <row r="101" spans="1:43" ht="27" customHeight="1">
      <c r="A101" s="607" t="s">
        <v>105</v>
      </c>
      <c r="B101" s="1"/>
      <c r="C101" s="616" t="s">
        <v>24</v>
      </c>
      <c r="D101" s="30">
        <f aca="true" t="shared" si="17" ref="D101:K102">D10+D12+D24+D30+D38+D40+D42+D44+D46+D48+D50+D52+D54+D60+D73+D85+D87+D89+D91+D93+D95+D97+D99</f>
        <v>674.6952</v>
      </c>
      <c r="E101" s="188">
        <f t="shared" si="17"/>
        <v>1591.1401</v>
      </c>
      <c r="F101" s="609">
        <f t="shared" si="17"/>
        <v>2265.8353</v>
      </c>
      <c r="G101" s="581">
        <f>G10+G12+G24+G30+G38+G40+G42+G44+G46+G48+G50+G52+G54+G60+G73+G85+G87+G89+G91+G93+G95+G97+G99</f>
        <v>10345.965399999997</v>
      </c>
      <c r="H101" s="631"/>
      <c r="I101" s="609">
        <f>I10+I12+I24+I30+I38+I40+I42+I44+I46+I48+I50+I52+I54+I60+I73+I85+I87+I89+I91+I93+I95+I97+I99</f>
        <v>10345.965399999997</v>
      </c>
      <c r="J101" s="566">
        <f t="shared" si="17"/>
        <v>13363.6714</v>
      </c>
      <c r="K101" s="566">
        <f t="shared" si="17"/>
        <v>13444.437899999999</v>
      </c>
      <c r="L101" s="610">
        <f t="shared" si="14"/>
        <v>39419.909999999996</v>
      </c>
      <c r="M101" s="607"/>
      <c r="N101" s="666"/>
      <c r="AQ101" s="576"/>
    </row>
    <row r="102" spans="1:43" ht="27" customHeight="1">
      <c r="A102" s="600"/>
      <c r="B102" s="601"/>
      <c r="C102" s="602" t="s">
        <v>29</v>
      </c>
      <c r="D102" s="617">
        <f t="shared" si="17"/>
        <v>397422.86149333103</v>
      </c>
      <c r="E102" s="368">
        <f t="shared" si="17"/>
        <v>564836.2309999999</v>
      </c>
      <c r="F102" s="612">
        <f t="shared" si="17"/>
        <v>962259.0924933311</v>
      </c>
      <c r="G102" s="582">
        <f t="shared" si="17"/>
        <v>1255729.852</v>
      </c>
      <c r="H102" s="632"/>
      <c r="I102" s="612">
        <f>I11+I13+I25+I31+I39+I41+I43+I45+I47+I49+I51+I53+I55+I61+I74+I86+I88+I90+I92+I94+I96+I98+I100</f>
        <v>1255729.852</v>
      </c>
      <c r="J102" s="568">
        <f t="shared" si="17"/>
        <v>1494242.0059999998</v>
      </c>
      <c r="K102" s="568">
        <f t="shared" si="17"/>
        <v>935370.1839999999</v>
      </c>
      <c r="L102" s="613">
        <f t="shared" si="14"/>
        <v>4647601.1344933305</v>
      </c>
      <c r="M102" s="607"/>
      <c r="N102" s="666"/>
      <c r="AQ102" s="576"/>
    </row>
    <row r="103" spans="1:43" ht="27" customHeight="1">
      <c r="A103" s="607" t="s">
        <v>128</v>
      </c>
      <c r="B103" s="615" t="s">
        <v>106</v>
      </c>
      <c r="C103" s="616" t="s">
        <v>24</v>
      </c>
      <c r="D103" s="31"/>
      <c r="E103" s="158"/>
      <c r="F103" s="609"/>
      <c r="G103" s="225">
        <v>0.4716</v>
      </c>
      <c r="H103" s="40"/>
      <c r="I103" s="609">
        <f t="shared" si="15"/>
        <v>0.4716</v>
      </c>
      <c r="J103" s="225"/>
      <c r="K103" s="225">
        <v>0.0299</v>
      </c>
      <c r="L103" s="610">
        <f t="shared" si="14"/>
        <v>0.5015000000000001</v>
      </c>
      <c r="M103" s="607"/>
      <c r="N103" s="666"/>
      <c r="AQ103" s="576"/>
    </row>
    <row r="104" spans="1:43" ht="27" customHeight="1">
      <c r="A104" s="607" t="s">
        <v>128</v>
      </c>
      <c r="B104" s="602"/>
      <c r="C104" s="602" t="s">
        <v>29</v>
      </c>
      <c r="D104" s="66"/>
      <c r="E104" s="163"/>
      <c r="F104" s="612"/>
      <c r="G104" s="226">
        <v>1484.277</v>
      </c>
      <c r="H104" s="67"/>
      <c r="I104" s="612">
        <f t="shared" si="15"/>
        <v>1484.277</v>
      </c>
      <c r="J104" s="226"/>
      <c r="K104" s="226">
        <v>158.425</v>
      </c>
      <c r="L104" s="613">
        <f t="shared" si="14"/>
        <v>1642.702</v>
      </c>
      <c r="M104" s="607"/>
      <c r="N104" s="666"/>
      <c r="AQ104" s="576"/>
    </row>
    <row r="105" spans="1:43" ht="27" customHeight="1">
      <c r="A105" s="611" t="s">
        <v>107</v>
      </c>
      <c r="B105" s="615" t="s">
        <v>108</v>
      </c>
      <c r="C105" s="616" t="s">
        <v>24</v>
      </c>
      <c r="D105" s="31">
        <v>1.3357</v>
      </c>
      <c r="E105" s="158">
        <v>0.3319</v>
      </c>
      <c r="F105" s="609">
        <f aca="true" t="shared" si="18" ref="F105:F112">D105+E105</f>
        <v>1.6676000000000002</v>
      </c>
      <c r="G105" s="225">
        <v>21.8298</v>
      </c>
      <c r="H105" s="40"/>
      <c r="I105" s="609">
        <f t="shared" si="15"/>
        <v>21.8298</v>
      </c>
      <c r="J105" s="225">
        <v>3.4954</v>
      </c>
      <c r="K105" s="225">
        <v>1.8432</v>
      </c>
      <c r="L105" s="610">
        <f t="shared" si="14"/>
        <v>28.836</v>
      </c>
      <c r="M105" s="607"/>
      <c r="N105" s="666"/>
      <c r="AQ105" s="576"/>
    </row>
    <row r="106" spans="1:43" ht="27" customHeight="1">
      <c r="A106" s="611" t="s">
        <v>128</v>
      </c>
      <c r="B106" s="602"/>
      <c r="C106" s="602" t="s">
        <v>29</v>
      </c>
      <c r="D106" s="66">
        <v>846.0450092249173</v>
      </c>
      <c r="E106" s="163">
        <v>285.925</v>
      </c>
      <c r="F106" s="612">
        <f t="shared" si="18"/>
        <v>1131.9700092249172</v>
      </c>
      <c r="G106" s="226">
        <v>9918.868</v>
      </c>
      <c r="H106" s="67"/>
      <c r="I106" s="612">
        <f t="shared" si="15"/>
        <v>9918.868</v>
      </c>
      <c r="J106" s="226">
        <v>2902.032</v>
      </c>
      <c r="K106" s="226">
        <v>1181.349</v>
      </c>
      <c r="L106" s="613">
        <f t="shared" si="14"/>
        <v>15134.219009224918</v>
      </c>
      <c r="M106" s="607"/>
      <c r="N106" s="666"/>
      <c r="AQ106" s="576"/>
    </row>
    <row r="107" spans="1:43" ht="27" customHeight="1">
      <c r="A107" s="611" t="s">
        <v>128</v>
      </c>
      <c r="B107" s="615" t="s">
        <v>109</v>
      </c>
      <c r="C107" s="616" t="s">
        <v>24</v>
      </c>
      <c r="D107" s="31">
        <v>7.7011</v>
      </c>
      <c r="E107" s="158">
        <v>693.6679</v>
      </c>
      <c r="F107" s="609">
        <f t="shared" si="18"/>
        <v>701.369</v>
      </c>
      <c r="G107" s="225">
        <v>2000.1578</v>
      </c>
      <c r="H107" s="40"/>
      <c r="I107" s="609">
        <f t="shared" si="15"/>
        <v>2000.1578</v>
      </c>
      <c r="J107" s="225">
        <v>64.9092</v>
      </c>
      <c r="K107" s="225">
        <v>247.3255</v>
      </c>
      <c r="L107" s="610">
        <f t="shared" si="14"/>
        <v>3013.7614999999996</v>
      </c>
      <c r="M107" s="607"/>
      <c r="N107" s="666"/>
      <c r="AQ107" s="576"/>
    </row>
    <row r="108" spans="1:43" ht="27" customHeight="1">
      <c r="A108" s="611"/>
      <c r="B108" s="602"/>
      <c r="C108" s="602" t="s">
        <v>29</v>
      </c>
      <c r="D108" s="66">
        <v>3156.9372344219096</v>
      </c>
      <c r="E108" s="163">
        <v>144879.138</v>
      </c>
      <c r="F108" s="612">
        <f t="shared" si="18"/>
        <v>148036.0752344219</v>
      </c>
      <c r="G108" s="226">
        <v>447439.146</v>
      </c>
      <c r="H108" s="67"/>
      <c r="I108" s="612">
        <f t="shared" si="15"/>
        <v>447439.146</v>
      </c>
      <c r="J108" s="226">
        <v>25258.357</v>
      </c>
      <c r="K108" s="226">
        <v>50296.368</v>
      </c>
      <c r="L108" s="613">
        <f t="shared" si="14"/>
        <v>671029.9462344219</v>
      </c>
      <c r="M108" s="607"/>
      <c r="N108" s="666"/>
      <c r="AQ108" s="576"/>
    </row>
    <row r="109" spans="1:43" ht="27" customHeight="1">
      <c r="A109" s="611" t="s">
        <v>110</v>
      </c>
      <c r="B109" s="615" t="s">
        <v>111</v>
      </c>
      <c r="C109" s="616" t="s">
        <v>24</v>
      </c>
      <c r="D109" s="31">
        <v>0.003</v>
      </c>
      <c r="E109" s="158">
        <v>0.1212</v>
      </c>
      <c r="F109" s="609">
        <f t="shared" si="18"/>
        <v>0.1242</v>
      </c>
      <c r="G109" s="225">
        <v>1.9612</v>
      </c>
      <c r="H109" s="40"/>
      <c r="I109" s="609">
        <f t="shared" si="15"/>
        <v>1.9612</v>
      </c>
      <c r="J109" s="225">
        <v>0.0115</v>
      </c>
      <c r="K109" s="225">
        <v>0.0012</v>
      </c>
      <c r="L109" s="610">
        <f t="shared" si="14"/>
        <v>2.0981</v>
      </c>
      <c r="M109" s="607"/>
      <c r="N109" s="666"/>
      <c r="AQ109" s="576"/>
    </row>
    <row r="110" spans="1:43" ht="27" customHeight="1">
      <c r="A110" s="611"/>
      <c r="B110" s="602"/>
      <c r="C110" s="602" t="s">
        <v>29</v>
      </c>
      <c r="D110" s="66">
        <v>3.8880000423931094</v>
      </c>
      <c r="E110" s="163">
        <v>35.704</v>
      </c>
      <c r="F110" s="612">
        <f t="shared" si="18"/>
        <v>39.59200004239311</v>
      </c>
      <c r="G110" s="226">
        <v>753.816</v>
      </c>
      <c r="H110" s="67"/>
      <c r="I110" s="612">
        <f t="shared" si="15"/>
        <v>753.816</v>
      </c>
      <c r="J110" s="226">
        <v>23.654</v>
      </c>
      <c r="K110" s="226">
        <v>1.296</v>
      </c>
      <c r="L110" s="613">
        <f t="shared" si="14"/>
        <v>818.3580000423932</v>
      </c>
      <c r="M110" s="607"/>
      <c r="N110" s="666"/>
      <c r="AQ110" s="576"/>
    </row>
    <row r="111" spans="1:43" ht="27" customHeight="1">
      <c r="A111" s="611"/>
      <c r="B111" s="615" t="s">
        <v>112</v>
      </c>
      <c r="C111" s="616" t="s">
        <v>24</v>
      </c>
      <c r="D111" s="31">
        <v>0.6331</v>
      </c>
      <c r="E111" s="158">
        <v>0.5041</v>
      </c>
      <c r="F111" s="609">
        <f t="shared" si="18"/>
        <v>1.1372</v>
      </c>
      <c r="G111" s="225">
        <v>1.0958</v>
      </c>
      <c r="H111" s="40"/>
      <c r="I111" s="609">
        <f t="shared" si="15"/>
        <v>1.0958</v>
      </c>
      <c r="J111" s="225">
        <v>0.3527</v>
      </c>
      <c r="K111" s="225">
        <v>0.0936</v>
      </c>
      <c r="L111" s="610">
        <f t="shared" si="14"/>
        <v>2.6793</v>
      </c>
      <c r="M111" s="607"/>
      <c r="N111" s="666"/>
      <c r="AQ111" s="576"/>
    </row>
    <row r="112" spans="1:43" ht="27" customHeight="1">
      <c r="A112" s="611"/>
      <c r="B112" s="602"/>
      <c r="C112" s="602" t="s">
        <v>29</v>
      </c>
      <c r="D112" s="66">
        <v>408.4506044535728</v>
      </c>
      <c r="E112" s="163">
        <v>234.399</v>
      </c>
      <c r="F112" s="612">
        <f t="shared" si="18"/>
        <v>642.8496044535727</v>
      </c>
      <c r="G112" s="226">
        <v>1555.659</v>
      </c>
      <c r="H112" s="67"/>
      <c r="I112" s="612">
        <f t="shared" si="15"/>
        <v>1555.659</v>
      </c>
      <c r="J112" s="226">
        <v>289.555</v>
      </c>
      <c r="K112" s="226">
        <v>71.819</v>
      </c>
      <c r="L112" s="613">
        <f t="shared" si="14"/>
        <v>2559.882604453573</v>
      </c>
      <c r="M112" s="607"/>
      <c r="N112" s="666"/>
      <c r="AQ112" s="576"/>
    </row>
    <row r="113" spans="1:43" ht="27" customHeight="1">
      <c r="A113" s="611" t="s">
        <v>113</v>
      </c>
      <c r="B113" s="615" t="s">
        <v>114</v>
      </c>
      <c r="C113" s="616" t="s">
        <v>24</v>
      </c>
      <c r="D113" s="31"/>
      <c r="E113" s="158"/>
      <c r="F113" s="609"/>
      <c r="G113" s="225"/>
      <c r="H113" s="40"/>
      <c r="I113" s="609"/>
      <c r="J113" s="225"/>
      <c r="K113" s="225"/>
      <c r="L113" s="610"/>
      <c r="M113" s="607"/>
      <c r="N113" s="666"/>
      <c r="AQ113" s="576"/>
    </row>
    <row r="114" spans="1:43" ht="27" customHeight="1">
      <c r="A114" s="611"/>
      <c r="B114" s="602"/>
      <c r="C114" s="602" t="s">
        <v>29</v>
      </c>
      <c r="D114" s="66"/>
      <c r="E114" s="163"/>
      <c r="F114" s="612"/>
      <c r="G114" s="226"/>
      <c r="H114" s="67"/>
      <c r="I114" s="612"/>
      <c r="J114" s="226"/>
      <c r="K114" s="226"/>
      <c r="L114" s="613"/>
      <c r="M114" s="607"/>
      <c r="N114" s="666"/>
      <c r="AQ114" s="576"/>
    </row>
    <row r="115" spans="1:43" ht="27" customHeight="1">
      <c r="A115" s="611"/>
      <c r="B115" s="615" t="s">
        <v>115</v>
      </c>
      <c r="C115" s="616" t="s">
        <v>24</v>
      </c>
      <c r="D115" s="31">
        <v>0.0085</v>
      </c>
      <c r="E115" s="158">
        <v>0.0585</v>
      </c>
      <c r="F115" s="609">
        <f aca="true" t="shared" si="19" ref="F115:F122">D115+E115</f>
        <v>0.067</v>
      </c>
      <c r="G115" s="225">
        <v>10.4632</v>
      </c>
      <c r="H115" s="40"/>
      <c r="I115" s="609">
        <f t="shared" si="15"/>
        <v>10.4632</v>
      </c>
      <c r="J115" s="225">
        <v>0.2049</v>
      </c>
      <c r="K115" s="225">
        <v>0.0065</v>
      </c>
      <c r="L115" s="610">
        <f t="shared" si="14"/>
        <v>10.741600000000002</v>
      </c>
      <c r="M115" s="607"/>
      <c r="N115" s="666"/>
      <c r="AQ115" s="576"/>
    </row>
    <row r="116" spans="1:43" ht="27" customHeight="1">
      <c r="A116" s="611"/>
      <c r="B116" s="602"/>
      <c r="C116" s="602" t="s">
        <v>29</v>
      </c>
      <c r="D116" s="66">
        <v>11.556000126001742</v>
      </c>
      <c r="E116" s="163">
        <v>48.805</v>
      </c>
      <c r="F116" s="612">
        <f t="shared" si="19"/>
        <v>60.36100012600174</v>
      </c>
      <c r="G116" s="226">
        <v>19528.885</v>
      </c>
      <c r="H116" s="67"/>
      <c r="I116" s="612">
        <f t="shared" si="15"/>
        <v>19528.885</v>
      </c>
      <c r="J116" s="226">
        <v>187.606</v>
      </c>
      <c r="K116" s="226">
        <v>5.967</v>
      </c>
      <c r="L116" s="613">
        <f t="shared" si="14"/>
        <v>19782.819000126</v>
      </c>
      <c r="M116" s="607"/>
      <c r="N116" s="666"/>
      <c r="AQ116" s="576"/>
    </row>
    <row r="117" spans="1:43" ht="27" customHeight="1">
      <c r="A117" s="611" t="s">
        <v>116</v>
      </c>
      <c r="B117" s="615" t="s">
        <v>117</v>
      </c>
      <c r="C117" s="616" t="s">
        <v>24</v>
      </c>
      <c r="D117" s="31">
        <v>0.021</v>
      </c>
      <c r="E117" s="158">
        <v>1.116</v>
      </c>
      <c r="F117" s="609">
        <f t="shared" si="19"/>
        <v>1.137</v>
      </c>
      <c r="G117" s="225">
        <v>1.3079</v>
      </c>
      <c r="H117" s="40"/>
      <c r="I117" s="609">
        <f t="shared" si="15"/>
        <v>1.3079</v>
      </c>
      <c r="J117" s="225"/>
      <c r="K117" s="225">
        <v>3.435</v>
      </c>
      <c r="L117" s="610">
        <f t="shared" si="14"/>
        <v>5.8799</v>
      </c>
      <c r="M117" s="607"/>
      <c r="N117" s="666"/>
      <c r="AQ117" s="576"/>
    </row>
    <row r="118" spans="1:43" ht="27" customHeight="1">
      <c r="A118" s="611"/>
      <c r="B118" s="602"/>
      <c r="C118" s="602" t="s">
        <v>29</v>
      </c>
      <c r="D118" s="66">
        <v>7.938000086552598</v>
      </c>
      <c r="E118" s="163">
        <v>482.112</v>
      </c>
      <c r="F118" s="612">
        <f t="shared" si="19"/>
        <v>490.05000008655264</v>
      </c>
      <c r="G118" s="226">
        <v>2415.864</v>
      </c>
      <c r="H118" s="67"/>
      <c r="I118" s="612">
        <f t="shared" si="15"/>
        <v>2415.864</v>
      </c>
      <c r="J118" s="226"/>
      <c r="K118" s="226">
        <v>247.32</v>
      </c>
      <c r="L118" s="613">
        <f t="shared" si="14"/>
        <v>3153.234000086553</v>
      </c>
      <c r="M118" s="607"/>
      <c r="N118" s="666"/>
      <c r="AQ118" s="576"/>
    </row>
    <row r="119" spans="1:43" ht="27" customHeight="1">
      <c r="A119" s="611"/>
      <c r="B119" s="615" t="s">
        <v>118</v>
      </c>
      <c r="C119" s="616" t="s">
        <v>24</v>
      </c>
      <c r="D119" s="31">
        <v>5.1632</v>
      </c>
      <c r="E119" s="158">
        <v>0.175</v>
      </c>
      <c r="F119" s="609">
        <f t="shared" si="19"/>
        <v>5.3382</v>
      </c>
      <c r="G119" s="225">
        <v>3.7377</v>
      </c>
      <c r="H119" s="40"/>
      <c r="I119" s="609">
        <f t="shared" si="15"/>
        <v>3.7377</v>
      </c>
      <c r="J119" s="225">
        <v>1.7337</v>
      </c>
      <c r="K119" s="225">
        <v>0.04</v>
      </c>
      <c r="L119" s="610">
        <f t="shared" si="14"/>
        <v>10.849599999999999</v>
      </c>
      <c r="M119" s="607"/>
      <c r="N119" s="666"/>
      <c r="AQ119" s="576"/>
    </row>
    <row r="120" spans="1:43" ht="27" customHeight="1">
      <c r="A120" s="611"/>
      <c r="B120" s="602"/>
      <c r="C120" s="602" t="s">
        <v>29</v>
      </c>
      <c r="D120" s="66">
        <v>3592.992639176473</v>
      </c>
      <c r="E120" s="163">
        <v>107.46</v>
      </c>
      <c r="F120" s="612">
        <f t="shared" si="19"/>
        <v>3700.452639176473</v>
      </c>
      <c r="G120" s="226">
        <v>2422.034</v>
      </c>
      <c r="H120" s="67"/>
      <c r="I120" s="612">
        <f t="shared" si="15"/>
        <v>2422.034</v>
      </c>
      <c r="J120" s="226">
        <v>2411.211</v>
      </c>
      <c r="K120" s="226">
        <v>28.08</v>
      </c>
      <c r="L120" s="613">
        <f t="shared" si="14"/>
        <v>8561.777639176473</v>
      </c>
      <c r="M120" s="607"/>
      <c r="N120" s="666"/>
      <c r="AQ120" s="576"/>
    </row>
    <row r="121" spans="1:43" ht="27" customHeight="1">
      <c r="A121" s="611" t="s">
        <v>35</v>
      </c>
      <c r="B121" s="615" t="s">
        <v>119</v>
      </c>
      <c r="C121" s="616" t="s">
        <v>24</v>
      </c>
      <c r="D121" s="31">
        <v>0.453</v>
      </c>
      <c r="E121" s="158">
        <v>0.0223</v>
      </c>
      <c r="F121" s="609">
        <f t="shared" si="19"/>
        <v>0.4753</v>
      </c>
      <c r="G121" s="225">
        <v>3.3146</v>
      </c>
      <c r="H121" s="40"/>
      <c r="I121" s="609">
        <f t="shared" si="15"/>
        <v>3.3146</v>
      </c>
      <c r="J121" s="225">
        <v>0.5137</v>
      </c>
      <c r="K121" s="225">
        <v>0.75</v>
      </c>
      <c r="L121" s="610">
        <f t="shared" si="14"/>
        <v>5.0536</v>
      </c>
      <c r="M121" s="607"/>
      <c r="N121" s="666"/>
      <c r="AQ121" s="576"/>
    </row>
    <row r="122" spans="1:43" ht="27" customHeight="1">
      <c r="A122" s="611"/>
      <c r="B122" s="602"/>
      <c r="C122" s="633" t="s">
        <v>29</v>
      </c>
      <c r="D122" s="650">
        <v>1755.1350191372505</v>
      </c>
      <c r="E122" s="163">
        <v>25.726</v>
      </c>
      <c r="F122" s="612">
        <f t="shared" si="19"/>
        <v>1780.8610191372504</v>
      </c>
      <c r="G122" s="226">
        <v>12758.217</v>
      </c>
      <c r="H122" s="67"/>
      <c r="I122" s="612">
        <f t="shared" si="15"/>
        <v>12758.217</v>
      </c>
      <c r="J122" s="226">
        <v>261.942</v>
      </c>
      <c r="K122" s="226">
        <v>315.48</v>
      </c>
      <c r="L122" s="613">
        <f t="shared" si="14"/>
        <v>15116.500019137251</v>
      </c>
      <c r="M122" s="607"/>
      <c r="N122" s="666"/>
      <c r="AQ122" s="576"/>
    </row>
    <row r="123" spans="1:43" ht="27" customHeight="1">
      <c r="A123" s="607"/>
      <c r="B123" s="615" t="s">
        <v>31</v>
      </c>
      <c r="C123" s="616" t="s">
        <v>24</v>
      </c>
      <c r="D123" s="31"/>
      <c r="E123" s="158"/>
      <c r="F123" s="609"/>
      <c r="G123" s="225">
        <v>0.028</v>
      </c>
      <c r="H123" s="40"/>
      <c r="I123" s="609">
        <f t="shared" si="15"/>
        <v>0.028</v>
      </c>
      <c r="J123" s="225">
        <v>0</v>
      </c>
      <c r="K123" s="225"/>
      <c r="L123" s="610">
        <f t="shared" si="14"/>
        <v>0.028</v>
      </c>
      <c r="M123" s="607"/>
      <c r="N123" s="666"/>
      <c r="AQ123" s="576"/>
    </row>
    <row r="124" spans="1:43" ht="27" customHeight="1">
      <c r="A124" s="607"/>
      <c r="B124" s="602" t="s">
        <v>120</v>
      </c>
      <c r="C124" s="602" t="s">
        <v>29</v>
      </c>
      <c r="D124" s="66"/>
      <c r="E124" s="163"/>
      <c r="F124" s="612"/>
      <c r="G124" s="226">
        <v>667.44</v>
      </c>
      <c r="H124" s="67"/>
      <c r="I124" s="612">
        <f t="shared" si="15"/>
        <v>667.44</v>
      </c>
      <c r="J124" s="226">
        <v>0.95</v>
      </c>
      <c r="K124" s="226"/>
      <c r="L124" s="613">
        <f t="shared" si="14"/>
        <v>668.3900000000001</v>
      </c>
      <c r="M124" s="607"/>
      <c r="N124" s="666"/>
      <c r="AQ124" s="576"/>
    </row>
    <row r="125" spans="1:43" ht="27" customHeight="1">
      <c r="A125" s="607"/>
      <c r="B125" s="615" t="s">
        <v>36</v>
      </c>
      <c r="C125" s="616" t="s">
        <v>24</v>
      </c>
      <c r="D125" s="30">
        <f aca="true" t="shared" si="20" ref="D125:K126">D103+D105+D107+D109+D111+D113+D115+D117+D119+D121+D123</f>
        <v>15.3186</v>
      </c>
      <c r="E125" s="188">
        <f t="shared" si="20"/>
        <v>695.9969</v>
      </c>
      <c r="F125" s="609">
        <f t="shared" si="20"/>
        <v>711.3154999999999</v>
      </c>
      <c r="G125" s="566">
        <f t="shared" si="20"/>
        <v>2044.3675999999998</v>
      </c>
      <c r="H125" s="45"/>
      <c r="I125" s="609">
        <f>I103+I105+I107+I109+I111+I113+I115+I117+I119+I121+I123</f>
        <v>2044.3675999999998</v>
      </c>
      <c r="J125" s="233">
        <f t="shared" si="20"/>
        <v>71.22109999999999</v>
      </c>
      <c r="K125" s="233">
        <f t="shared" si="20"/>
        <v>253.5249</v>
      </c>
      <c r="L125" s="610">
        <f>F125+J125+I125+K125</f>
        <v>3080.4291</v>
      </c>
      <c r="M125" s="607"/>
      <c r="N125" s="666"/>
      <c r="AQ125" s="576"/>
    </row>
    <row r="126" spans="1:43" ht="27" customHeight="1">
      <c r="A126" s="600"/>
      <c r="B126" s="602"/>
      <c r="C126" s="602" t="s">
        <v>29</v>
      </c>
      <c r="D126" s="617">
        <f t="shared" si="20"/>
        <v>9782.942506669071</v>
      </c>
      <c r="E126" s="368">
        <f t="shared" si="20"/>
        <v>146099.26899999997</v>
      </c>
      <c r="F126" s="612">
        <f t="shared" si="20"/>
        <v>155882.21150666906</v>
      </c>
      <c r="G126" s="568">
        <f t="shared" si="20"/>
        <v>498944.206</v>
      </c>
      <c r="H126" s="44"/>
      <c r="I126" s="612">
        <f>I104+I106+I108+I110+I112+I114+I116+I118+I120+I122+I124</f>
        <v>498944.206</v>
      </c>
      <c r="J126" s="528">
        <f t="shared" si="20"/>
        <v>31335.306999999997</v>
      </c>
      <c r="K126" s="568">
        <f t="shared" si="20"/>
        <v>52306.10400000001</v>
      </c>
      <c r="L126" s="613">
        <f t="shared" si="14"/>
        <v>738467.8285066691</v>
      </c>
      <c r="M126" s="607"/>
      <c r="N126" s="666"/>
      <c r="AQ126" s="576"/>
    </row>
    <row r="127" spans="1:43" ht="27" customHeight="1">
      <c r="A127" s="607" t="s">
        <v>128</v>
      </c>
      <c r="B127" s="615" t="s">
        <v>121</v>
      </c>
      <c r="C127" s="616" t="s">
        <v>24</v>
      </c>
      <c r="D127" s="31"/>
      <c r="E127" s="158"/>
      <c r="F127" s="609"/>
      <c r="G127" s="225"/>
      <c r="H127" s="40"/>
      <c r="I127" s="609"/>
      <c r="J127" s="225"/>
      <c r="K127" s="225"/>
      <c r="L127" s="610"/>
      <c r="M127" s="607"/>
      <c r="N127" s="666"/>
      <c r="AQ127" s="576"/>
    </row>
    <row r="128" spans="1:43" ht="27" customHeight="1">
      <c r="A128" s="607" t="s">
        <v>128</v>
      </c>
      <c r="B128" s="602"/>
      <c r="C128" s="602" t="s">
        <v>29</v>
      </c>
      <c r="D128" s="66"/>
      <c r="E128" s="163"/>
      <c r="F128" s="612"/>
      <c r="G128" s="226"/>
      <c r="H128" s="67"/>
      <c r="I128" s="612"/>
      <c r="J128" s="226"/>
      <c r="K128" s="226"/>
      <c r="L128" s="613"/>
      <c r="M128" s="607"/>
      <c r="N128" s="666"/>
      <c r="AQ128" s="576"/>
    </row>
    <row r="129" spans="1:43" ht="27" customHeight="1">
      <c r="A129" s="611" t="s">
        <v>122</v>
      </c>
      <c r="B129" s="615" t="s">
        <v>123</v>
      </c>
      <c r="C129" s="616" t="s">
        <v>24</v>
      </c>
      <c r="D129" s="31"/>
      <c r="E129" s="158"/>
      <c r="F129" s="609"/>
      <c r="G129" s="225"/>
      <c r="H129" s="40"/>
      <c r="I129" s="609"/>
      <c r="J129" s="225">
        <v>0.1375</v>
      </c>
      <c r="K129" s="225"/>
      <c r="L129" s="610">
        <f t="shared" si="14"/>
        <v>0.1375</v>
      </c>
      <c r="M129" s="607"/>
      <c r="N129" s="666"/>
      <c r="AQ129" s="576"/>
    </row>
    <row r="130" spans="1:43" ht="27" customHeight="1">
      <c r="A130" s="611"/>
      <c r="B130" s="602"/>
      <c r="C130" s="602" t="s">
        <v>29</v>
      </c>
      <c r="D130" s="66"/>
      <c r="E130" s="163"/>
      <c r="F130" s="612"/>
      <c r="G130" s="226"/>
      <c r="H130" s="67"/>
      <c r="I130" s="612"/>
      <c r="J130" s="226">
        <v>77.068</v>
      </c>
      <c r="K130" s="226"/>
      <c r="L130" s="613">
        <f t="shared" si="14"/>
        <v>77.068</v>
      </c>
      <c r="M130" s="607"/>
      <c r="N130" s="666"/>
      <c r="AQ130" s="576"/>
    </row>
    <row r="131" spans="1:43" ht="27" customHeight="1">
      <c r="A131" s="611" t="s">
        <v>124</v>
      </c>
      <c r="B131" s="615" t="s">
        <v>31</v>
      </c>
      <c r="C131" s="615" t="s">
        <v>24</v>
      </c>
      <c r="D131" s="70"/>
      <c r="E131" s="199"/>
      <c r="F131" s="634"/>
      <c r="G131" s="238">
        <v>1.6141</v>
      </c>
      <c r="H131" s="71"/>
      <c r="I131" s="634">
        <f t="shared" si="15"/>
        <v>1.6141</v>
      </c>
      <c r="J131" s="238"/>
      <c r="K131" s="238"/>
      <c r="L131" s="635">
        <f t="shared" si="14"/>
        <v>1.6141</v>
      </c>
      <c r="M131" s="607"/>
      <c r="N131" s="666"/>
      <c r="AQ131" s="576"/>
    </row>
    <row r="132" spans="1:43" ht="27" customHeight="1">
      <c r="A132" s="611"/>
      <c r="B132" s="615" t="s">
        <v>125</v>
      </c>
      <c r="C132" s="616" t="s">
        <v>126</v>
      </c>
      <c r="D132" s="445"/>
      <c r="E132" s="446"/>
      <c r="F132" s="637"/>
      <c r="G132" s="447"/>
      <c r="H132" s="448"/>
      <c r="I132" s="637"/>
      <c r="J132" s="447"/>
      <c r="K132" s="447"/>
      <c r="L132" s="638"/>
      <c r="M132" s="607"/>
      <c r="N132" s="666"/>
      <c r="AQ132" s="576"/>
    </row>
    <row r="133" spans="1:43" ht="27" customHeight="1">
      <c r="A133" s="611" t="s">
        <v>35</v>
      </c>
      <c r="B133" s="602"/>
      <c r="C133" s="602" t="s">
        <v>29</v>
      </c>
      <c r="D133" s="66"/>
      <c r="E133" s="163"/>
      <c r="F133" s="612"/>
      <c r="G133" s="239">
        <v>320.317</v>
      </c>
      <c r="H133" s="67"/>
      <c r="I133" s="612">
        <f t="shared" si="15"/>
        <v>320.317</v>
      </c>
      <c r="J133" s="226"/>
      <c r="K133" s="571"/>
      <c r="L133" s="613">
        <f t="shared" si="14"/>
        <v>320.317</v>
      </c>
      <c r="M133" s="607"/>
      <c r="N133" s="666"/>
      <c r="AQ133" s="576"/>
    </row>
    <row r="134" spans="1:43" ht="27" customHeight="1">
      <c r="A134" s="607"/>
      <c r="B134" s="615" t="s">
        <v>128</v>
      </c>
      <c r="C134" s="615" t="s">
        <v>24</v>
      </c>
      <c r="D134" s="652"/>
      <c r="E134" s="653"/>
      <c r="F134" s="634"/>
      <c r="G134" s="654">
        <f>G127+G129+G131</f>
        <v>1.6141</v>
      </c>
      <c r="H134" s="655"/>
      <c r="I134" s="634">
        <f>I127+I129+I131</f>
        <v>1.6141</v>
      </c>
      <c r="J134" s="654">
        <f>J127+J129+J131</f>
        <v>0.1375</v>
      </c>
      <c r="K134" s="654"/>
      <c r="L134" s="635">
        <f t="shared" si="14"/>
        <v>1.7516</v>
      </c>
      <c r="M134" s="607"/>
      <c r="N134" s="666"/>
      <c r="AQ134" s="576"/>
    </row>
    <row r="135" spans="1:43" ht="27" customHeight="1">
      <c r="A135" s="607"/>
      <c r="B135" s="615" t="s">
        <v>36</v>
      </c>
      <c r="C135" s="636" t="s">
        <v>126</v>
      </c>
      <c r="D135" s="474"/>
      <c r="E135" s="475"/>
      <c r="F135" s="637"/>
      <c r="G135" s="476"/>
      <c r="H135" s="477"/>
      <c r="I135" s="637"/>
      <c r="J135" s="476"/>
      <c r="K135" s="476"/>
      <c r="L135" s="638"/>
      <c r="M135" s="607"/>
      <c r="N135" s="666"/>
      <c r="AQ135" s="576"/>
    </row>
    <row r="136" spans="1:43" ht="27" customHeight="1">
      <c r="A136" s="600"/>
      <c r="B136" s="602"/>
      <c r="C136" s="602" t="s">
        <v>29</v>
      </c>
      <c r="D136" s="617"/>
      <c r="E136" s="368"/>
      <c r="F136" s="641"/>
      <c r="G136" s="536">
        <f>G128+G130+G133</f>
        <v>320.317</v>
      </c>
      <c r="H136" s="44"/>
      <c r="I136" s="641">
        <f>I128+I130+I133</f>
        <v>320.317</v>
      </c>
      <c r="J136" s="528">
        <f>J128+J130+J133</f>
        <v>77.068</v>
      </c>
      <c r="K136" s="528"/>
      <c r="L136" s="613">
        <f t="shared" si="14"/>
        <v>397.385</v>
      </c>
      <c r="M136" s="607"/>
      <c r="N136" s="666"/>
      <c r="AQ136" s="576"/>
    </row>
    <row r="137" spans="1:43" ht="27" customHeight="1">
      <c r="A137" s="607"/>
      <c r="B137" s="1" t="s">
        <v>128</v>
      </c>
      <c r="C137" s="616" t="s">
        <v>24</v>
      </c>
      <c r="D137" s="30">
        <f aca="true" t="shared" si="21" ref="D137:K137">D134+D125+D101</f>
        <v>690.0138</v>
      </c>
      <c r="E137" s="188">
        <f t="shared" si="21"/>
        <v>2287.137</v>
      </c>
      <c r="F137" s="609">
        <f>F134+F125+F101</f>
        <v>2977.1508000000003</v>
      </c>
      <c r="G137" s="233">
        <f t="shared" si="21"/>
        <v>12391.947099999998</v>
      </c>
      <c r="H137" s="30"/>
      <c r="I137" s="609">
        <f>I134+I125+I101</f>
        <v>12391.947099999998</v>
      </c>
      <c r="J137" s="566">
        <f t="shared" si="21"/>
        <v>13435.029999999999</v>
      </c>
      <c r="K137" s="566">
        <f t="shared" si="21"/>
        <v>13697.9628</v>
      </c>
      <c r="L137" s="610">
        <f>F137+J137+I137+K137</f>
        <v>42502.09069999999</v>
      </c>
      <c r="M137" s="607"/>
      <c r="N137" s="666"/>
      <c r="AQ137" s="576"/>
    </row>
    <row r="138" spans="1:43" ht="27" customHeight="1">
      <c r="A138" s="607"/>
      <c r="B138" s="1" t="s">
        <v>127</v>
      </c>
      <c r="C138" s="616" t="s">
        <v>126</v>
      </c>
      <c r="D138" s="30"/>
      <c r="E138" s="188"/>
      <c r="F138" s="609"/>
      <c r="G138" s="233"/>
      <c r="H138" s="45"/>
      <c r="I138" s="609"/>
      <c r="J138" s="566"/>
      <c r="K138" s="566"/>
      <c r="L138" s="610"/>
      <c r="M138" s="607"/>
      <c r="N138" s="666"/>
      <c r="AQ138" s="576"/>
    </row>
    <row r="139" spans="1:43" ht="27" customHeight="1" thickBot="1">
      <c r="A139" s="621"/>
      <c r="B139" s="38"/>
      <c r="C139" s="622" t="s">
        <v>29</v>
      </c>
      <c r="D139" s="648">
        <f aca="true" t="shared" si="22" ref="D139:K139">D136+D126+D102</f>
        <v>407205.8040000001</v>
      </c>
      <c r="E139" s="573">
        <f t="shared" si="22"/>
        <v>710935.4999999999</v>
      </c>
      <c r="F139" s="647">
        <f>F136+F126+F102</f>
        <v>1118141.304</v>
      </c>
      <c r="G139" s="574">
        <f t="shared" si="22"/>
        <v>1754994.375</v>
      </c>
      <c r="H139" s="648"/>
      <c r="I139" s="647">
        <f>I136+I126+I102</f>
        <v>1754994.375</v>
      </c>
      <c r="J139" s="575">
        <f t="shared" si="22"/>
        <v>1525654.3809999998</v>
      </c>
      <c r="K139" s="575">
        <f t="shared" si="22"/>
        <v>987676.288</v>
      </c>
      <c r="L139" s="624">
        <f>F139+J139+I139+K139</f>
        <v>5386466.347999999</v>
      </c>
      <c r="M139" s="607"/>
      <c r="N139" s="666"/>
      <c r="AQ139" s="576"/>
    </row>
    <row r="140" spans="1:43" ht="26.25" customHeight="1">
      <c r="A140" s="1"/>
      <c r="B140" s="1"/>
      <c r="C140" s="1"/>
      <c r="D140" s="576"/>
      <c r="E140" s="506"/>
      <c r="F140" s="1"/>
      <c r="G140" s="295"/>
      <c r="H140" s="1"/>
      <c r="I140" s="1"/>
      <c r="J140" s="507"/>
      <c r="K140" s="507"/>
      <c r="L140" s="1"/>
      <c r="M140" s="1"/>
      <c r="AQ140" s="576"/>
    </row>
    <row r="141" spans="1:43" ht="26.25" customHeight="1">
      <c r="A141" s="1"/>
      <c r="B141" s="1"/>
      <c r="C141" s="1"/>
      <c r="D141" s="576"/>
      <c r="E141" s="506"/>
      <c r="F141" s="1"/>
      <c r="G141" s="295"/>
      <c r="H141" s="1"/>
      <c r="I141" s="1"/>
      <c r="J141" s="507"/>
      <c r="K141" s="507"/>
      <c r="L141" s="1"/>
      <c r="M141" s="1"/>
      <c r="N141" s="666"/>
      <c r="AQ141" s="576"/>
    </row>
    <row r="142" spans="1:43" ht="26.25" customHeight="1">
      <c r="A142" s="1"/>
      <c r="B142" s="1"/>
      <c r="C142" s="1"/>
      <c r="D142" s="576"/>
      <c r="E142" s="550"/>
      <c r="F142" s="1"/>
      <c r="G142" s="295"/>
      <c r="H142" s="1"/>
      <c r="I142" s="1"/>
      <c r="J142" s="507"/>
      <c r="K142" s="507"/>
      <c r="L142" s="1"/>
      <c r="M142" s="1"/>
      <c r="N142" s="666"/>
      <c r="AQ142" s="576"/>
    </row>
    <row r="143" spans="1:43" ht="26.25" customHeight="1">
      <c r="A143" s="1"/>
      <c r="B143" s="1"/>
      <c r="C143" s="1"/>
      <c r="D143" s="576"/>
      <c r="E143" s="550"/>
      <c r="F143" s="1"/>
      <c r="G143" s="295"/>
      <c r="H143" s="1"/>
      <c r="I143" s="1"/>
      <c r="J143" s="507"/>
      <c r="K143" s="507"/>
      <c r="L143" s="1"/>
      <c r="M143" s="1"/>
      <c r="N143" s="666"/>
      <c r="AQ143" s="576"/>
    </row>
    <row r="144" spans="1:43" ht="26.25" customHeight="1">
      <c r="A144" s="1"/>
      <c r="B144" s="1"/>
      <c r="C144" s="1"/>
      <c r="D144" s="576"/>
      <c r="E144" s="550"/>
      <c r="F144" s="1"/>
      <c r="G144" s="295"/>
      <c r="H144" s="1"/>
      <c r="I144" s="1"/>
      <c r="J144" s="507"/>
      <c r="K144" s="507"/>
      <c r="L144" s="1"/>
      <c r="M144" s="1"/>
      <c r="N144" s="666"/>
      <c r="AQ144" s="576"/>
    </row>
    <row r="145" spans="1:43" ht="26.25" customHeight="1">
      <c r="A145" s="1"/>
      <c r="B145" s="1"/>
      <c r="C145" s="1"/>
      <c r="D145" s="576"/>
      <c r="E145" s="506"/>
      <c r="F145" s="1"/>
      <c r="G145" s="295"/>
      <c r="H145" s="1"/>
      <c r="I145" s="1"/>
      <c r="J145" s="507"/>
      <c r="K145" s="507"/>
      <c r="L145" s="1"/>
      <c r="M145" s="1"/>
      <c r="N145" s="666"/>
      <c r="AQ145" s="576"/>
    </row>
    <row r="146" spans="1:43" ht="26.25" customHeight="1">
      <c r="A146" s="1"/>
      <c r="B146" s="1"/>
      <c r="C146" s="1"/>
      <c r="D146" s="576"/>
      <c r="E146" s="506"/>
      <c r="F146" s="1"/>
      <c r="G146" s="295"/>
      <c r="H146" s="1"/>
      <c r="I146" s="1"/>
      <c r="J146" s="507"/>
      <c r="K146" s="507"/>
      <c r="L146" s="1"/>
      <c r="M146" s="1"/>
      <c r="N146" s="666"/>
      <c r="AQ146" s="576"/>
    </row>
    <row r="147" spans="1:43" ht="26.25" customHeight="1">
      <c r="A147" s="1"/>
      <c r="B147" s="1"/>
      <c r="C147" s="1"/>
      <c r="D147" s="576"/>
      <c r="E147" s="506"/>
      <c r="F147" s="1"/>
      <c r="G147" s="295"/>
      <c r="H147" s="1"/>
      <c r="I147" s="1"/>
      <c r="J147" s="507"/>
      <c r="K147" s="507"/>
      <c r="L147" s="1"/>
      <c r="M147" s="1"/>
      <c r="AQ147" s="576"/>
    </row>
    <row r="148" spans="1:43" ht="26.25" customHeight="1">
      <c r="A148" s="1"/>
      <c r="B148" s="1"/>
      <c r="C148" s="1"/>
      <c r="D148" s="576"/>
      <c r="E148" s="506"/>
      <c r="F148" s="1"/>
      <c r="G148" s="295"/>
      <c r="H148" s="1"/>
      <c r="I148" s="1"/>
      <c r="J148" s="507"/>
      <c r="K148" s="507"/>
      <c r="L148" s="1"/>
      <c r="M148" s="1"/>
      <c r="AQ148" s="576"/>
    </row>
    <row r="149" spans="1:43" ht="26.25" customHeight="1">
      <c r="A149" s="1"/>
      <c r="B149" s="1"/>
      <c r="C149" s="1"/>
      <c r="D149" s="576"/>
      <c r="E149" s="506"/>
      <c r="F149" s="1"/>
      <c r="G149" s="295"/>
      <c r="H149" s="1"/>
      <c r="I149" s="1"/>
      <c r="J149" s="507"/>
      <c r="K149" s="507"/>
      <c r="L149" s="1"/>
      <c r="M149" s="1"/>
      <c r="AQ149" s="576"/>
    </row>
    <row r="150" spans="1:43" ht="26.25" customHeight="1">
      <c r="A150" s="1"/>
      <c r="B150" s="1"/>
      <c r="C150" s="1"/>
      <c r="D150" s="576"/>
      <c r="E150" s="506"/>
      <c r="F150" s="1"/>
      <c r="G150" s="295"/>
      <c r="H150" s="1"/>
      <c r="I150" s="1"/>
      <c r="J150" s="507"/>
      <c r="K150" s="507"/>
      <c r="L150" s="1"/>
      <c r="M150" s="1"/>
      <c r="AQ150" s="576"/>
    </row>
    <row r="151" spans="1:43" ht="26.25" customHeight="1">
      <c r="A151" s="1"/>
      <c r="B151" s="1"/>
      <c r="C151" s="1"/>
      <c r="D151" s="576"/>
      <c r="E151" s="506"/>
      <c r="F151" s="1"/>
      <c r="G151" s="295"/>
      <c r="H151" s="1"/>
      <c r="I151" s="1"/>
      <c r="J151" s="507"/>
      <c r="K151" s="507"/>
      <c r="L151" s="1"/>
      <c r="M151" s="1"/>
      <c r="AQ151" s="576"/>
    </row>
    <row r="152" spans="1:43" ht="26.25" customHeight="1">
      <c r="A152" s="1"/>
      <c r="B152" s="1"/>
      <c r="C152" s="1"/>
      <c r="D152" s="576"/>
      <c r="E152" s="506"/>
      <c r="F152" s="1"/>
      <c r="G152" s="295"/>
      <c r="H152" s="1"/>
      <c r="I152" s="1"/>
      <c r="J152" s="507"/>
      <c r="K152" s="507"/>
      <c r="L152" s="1"/>
      <c r="M152" s="1"/>
      <c r="AQ152" s="576"/>
    </row>
    <row r="153" spans="1:43" ht="26.25" customHeight="1">
      <c r="A153" s="1"/>
      <c r="B153" s="1"/>
      <c r="C153" s="1"/>
      <c r="D153" s="576"/>
      <c r="E153" s="506"/>
      <c r="F153" s="1"/>
      <c r="G153" s="295"/>
      <c r="H153" s="1"/>
      <c r="I153" s="1"/>
      <c r="J153" s="507"/>
      <c r="K153" s="507"/>
      <c r="L153" s="1"/>
      <c r="M153" s="1"/>
      <c r="AQ153" s="576"/>
    </row>
    <row r="154" spans="1:43" ht="26.25" customHeight="1">
      <c r="A154" s="1"/>
      <c r="B154" s="1"/>
      <c r="C154" s="1"/>
      <c r="D154" s="576"/>
      <c r="E154" s="506"/>
      <c r="F154" s="1"/>
      <c r="G154" s="295"/>
      <c r="H154" s="1"/>
      <c r="I154" s="1"/>
      <c r="J154" s="507"/>
      <c r="K154" s="507"/>
      <c r="L154" s="1"/>
      <c r="M154" s="1"/>
      <c r="AQ154" s="576"/>
    </row>
    <row r="155" spans="1:43" ht="26.25" customHeight="1">
      <c r="A155" s="1"/>
      <c r="B155" s="1"/>
      <c r="C155" s="1"/>
      <c r="D155" s="576"/>
      <c r="E155" s="506"/>
      <c r="F155" s="1"/>
      <c r="G155" s="295"/>
      <c r="H155" s="1"/>
      <c r="I155" s="1"/>
      <c r="J155" s="507"/>
      <c r="K155" s="507"/>
      <c r="L155" s="1"/>
      <c r="M155" s="1"/>
      <c r="AQ155" s="576"/>
    </row>
    <row r="156" spans="1:43" ht="26.25" customHeight="1">
      <c r="A156" s="1"/>
      <c r="B156" s="1"/>
      <c r="C156" s="1"/>
      <c r="D156" s="576"/>
      <c r="E156" s="506"/>
      <c r="F156" s="1"/>
      <c r="G156" s="295"/>
      <c r="H156" s="1"/>
      <c r="I156" s="1"/>
      <c r="J156" s="507"/>
      <c r="K156" s="507"/>
      <c r="L156" s="1"/>
      <c r="M156" s="1"/>
      <c r="AQ156" s="576"/>
    </row>
    <row r="157" spans="1:43" ht="26.25" customHeight="1">
      <c r="A157" s="1"/>
      <c r="B157" s="1"/>
      <c r="C157" s="1"/>
      <c r="D157" s="576"/>
      <c r="E157" s="506"/>
      <c r="F157" s="1"/>
      <c r="G157" s="295"/>
      <c r="H157" s="1"/>
      <c r="I157" s="1"/>
      <c r="J157" s="507"/>
      <c r="K157" s="507"/>
      <c r="L157" s="1"/>
      <c r="M157" s="1"/>
      <c r="AQ157" s="576"/>
    </row>
    <row r="158" spans="1:43" ht="26.25" customHeight="1">
      <c r="A158" s="1"/>
      <c r="B158" s="1"/>
      <c r="C158" s="1"/>
      <c r="D158" s="576"/>
      <c r="E158" s="506"/>
      <c r="F158" s="1"/>
      <c r="G158" s="295"/>
      <c r="H158" s="1"/>
      <c r="I158" s="1"/>
      <c r="J158" s="507"/>
      <c r="K158" s="507"/>
      <c r="L158" s="1"/>
      <c r="M158" s="1"/>
      <c r="AQ158" s="576"/>
    </row>
    <row r="159" spans="1:43" ht="26.25" customHeight="1">
      <c r="A159" s="1"/>
      <c r="B159" s="1"/>
      <c r="C159" s="1"/>
      <c r="D159" s="576"/>
      <c r="E159" s="506"/>
      <c r="F159" s="1"/>
      <c r="G159" s="295"/>
      <c r="H159" s="1"/>
      <c r="I159" s="1"/>
      <c r="J159" s="507"/>
      <c r="K159" s="507"/>
      <c r="L159" s="1"/>
      <c r="M159" s="1"/>
      <c r="AQ159" s="576"/>
    </row>
    <row r="160" spans="1:43" ht="26.25" customHeight="1">
      <c r="A160" s="1"/>
      <c r="B160" s="1"/>
      <c r="C160" s="1"/>
      <c r="D160" s="576"/>
      <c r="E160" s="506"/>
      <c r="F160" s="1"/>
      <c r="G160" s="295"/>
      <c r="H160" s="1"/>
      <c r="I160" s="1"/>
      <c r="J160" s="507"/>
      <c r="K160" s="507"/>
      <c r="L160" s="1"/>
      <c r="M160" s="1"/>
      <c r="AQ160" s="576"/>
    </row>
    <row r="161" spans="1:43" ht="26.25" customHeight="1">
      <c r="A161" s="1"/>
      <c r="B161" s="1"/>
      <c r="C161" s="1"/>
      <c r="D161" s="576"/>
      <c r="E161" s="506"/>
      <c r="F161" s="1"/>
      <c r="G161" s="295"/>
      <c r="H161" s="1"/>
      <c r="I161" s="1"/>
      <c r="J161" s="507"/>
      <c r="K161" s="507"/>
      <c r="L161" s="1"/>
      <c r="M161" s="1"/>
      <c r="AQ161" s="576"/>
    </row>
    <row r="162" spans="1:43" ht="26.25" customHeight="1">
      <c r="A162" s="1"/>
      <c r="B162" s="1"/>
      <c r="C162" s="1"/>
      <c r="D162" s="576"/>
      <c r="E162" s="506"/>
      <c r="F162" s="1"/>
      <c r="G162" s="295"/>
      <c r="H162" s="1"/>
      <c r="I162" s="1"/>
      <c r="J162" s="507"/>
      <c r="K162" s="507"/>
      <c r="L162" s="1"/>
      <c r="M162" s="1"/>
      <c r="AQ162" s="576"/>
    </row>
    <row r="163" spans="1:43" ht="26.25" customHeight="1">
      <c r="A163" s="1"/>
      <c r="B163" s="1"/>
      <c r="C163" s="1"/>
      <c r="D163" s="576"/>
      <c r="E163" s="506"/>
      <c r="F163" s="1"/>
      <c r="G163" s="295"/>
      <c r="H163" s="1"/>
      <c r="I163" s="1"/>
      <c r="J163" s="507"/>
      <c r="K163" s="507"/>
      <c r="L163" s="1"/>
      <c r="M163" s="1"/>
      <c r="AQ163" s="576"/>
    </row>
    <row r="164" spans="1:43" ht="26.25" customHeight="1">
      <c r="A164" s="1"/>
      <c r="B164" s="1"/>
      <c r="C164" s="1"/>
      <c r="D164" s="576"/>
      <c r="E164" s="506"/>
      <c r="F164" s="1"/>
      <c r="G164" s="295"/>
      <c r="H164" s="1"/>
      <c r="I164" s="1"/>
      <c r="J164" s="507"/>
      <c r="K164" s="507"/>
      <c r="L164" s="1"/>
      <c r="M164" s="1"/>
      <c r="AQ164" s="576"/>
    </row>
    <row r="165" spans="1:43" ht="26.25" customHeight="1">
      <c r="A165" s="1"/>
      <c r="B165" s="1"/>
      <c r="C165" s="1"/>
      <c r="D165" s="576"/>
      <c r="E165" s="506"/>
      <c r="F165" s="1"/>
      <c r="G165" s="295"/>
      <c r="H165" s="1"/>
      <c r="I165" s="1"/>
      <c r="J165" s="507"/>
      <c r="K165" s="507"/>
      <c r="L165" s="1"/>
      <c r="M165" s="1"/>
      <c r="AQ165" s="576"/>
    </row>
    <row r="166" spans="1:43" ht="26.25" customHeight="1">
      <c r="A166" s="1"/>
      <c r="B166" s="1"/>
      <c r="C166" s="1"/>
      <c r="D166" s="576"/>
      <c r="E166" s="506"/>
      <c r="F166" s="1"/>
      <c r="G166" s="295"/>
      <c r="H166" s="1"/>
      <c r="I166" s="1"/>
      <c r="J166" s="507"/>
      <c r="K166" s="507"/>
      <c r="L166" s="1"/>
      <c r="M166" s="1"/>
      <c r="AQ166" s="576"/>
    </row>
    <row r="167" spans="1:43" ht="26.25" customHeight="1">
      <c r="A167" s="1"/>
      <c r="B167" s="1"/>
      <c r="C167" s="1"/>
      <c r="D167" s="576"/>
      <c r="E167" s="506"/>
      <c r="F167" s="1"/>
      <c r="G167" s="295"/>
      <c r="H167" s="1"/>
      <c r="I167" s="1"/>
      <c r="J167" s="507"/>
      <c r="K167" s="507"/>
      <c r="L167" s="1"/>
      <c r="M167" s="1"/>
      <c r="AQ167" s="576"/>
    </row>
    <row r="168" spans="1:43" ht="26.25" customHeight="1">
      <c r="A168" s="1"/>
      <c r="B168" s="1"/>
      <c r="C168" s="1"/>
      <c r="D168" s="576"/>
      <c r="E168" s="506"/>
      <c r="F168" s="1"/>
      <c r="G168" s="295"/>
      <c r="H168" s="1"/>
      <c r="I168" s="1"/>
      <c r="J168" s="507"/>
      <c r="K168" s="507"/>
      <c r="L168" s="1"/>
      <c r="M168" s="1"/>
      <c r="AQ168" s="576"/>
    </row>
    <row r="169" spans="1:43" ht="26.25" customHeight="1">
      <c r="A169" s="1"/>
      <c r="B169" s="1"/>
      <c r="C169" s="1"/>
      <c r="D169" s="576"/>
      <c r="E169" s="506"/>
      <c r="F169" s="1"/>
      <c r="G169" s="295"/>
      <c r="H169" s="1"/>
      <c r="I169" s="1"/>
      <c r="J169" s="507"/>
      <c r="K169" s="507"/>
      <c r="L169" s="1"/>
      <c r="M169" s="1"/>
      <c r="AQ169" s="576"/>
    </row>
    <row r="170" spans="1:43" ht="26.25" customHeight="1">
      <c r="A170" s="1"/>
      <c r="B170" s="1"/>
      <c r="C170" s="1"/>
      <c r="D170" s="576"/>
      <c r="E170" s="506"/>
      <c r="F170" s="1"/>
      <c r="G170" s="295"/>
      <c r="H170" s="1"/>
      <c r="I170" s="1"/>
      <c r="J170" s="507"/>
      <c r="K170" s="507"/>
      <c r="L170" s="1"/>
      <c r="M170" s="1"/>
      <c r="AQ170" s="576"/>
    </row>
    <row r="171" spans="1:43" ht="26.25" customHeight="1">
      <c r="A171" s="1"/>
      <c r="B171" s="1"/>
      <c r="C171" s="1"/>
      <c r="D171" s="576"/>
      <c r="E171" s="506"/>
      <c r="F171" s="1"/>
      <c r="G171" s="295"/>
      <c r="H171" s="1"/>
      <c r="I171" s="1"/>
      <c r="J171" s="507"/>
      <c r="K171" s="507"/>
      <c r="L171" s="1"/>
      <c r="M171" s="1"/>
      <c r="AQ171" s="576"/>
    </row>
    <row r="172" spans="1:43" ht="26.25" customHeight="1">
      <c r="A172" s="1"/>
      <c r="B172" s="1"/>
      <c r="C172" s="1"/>
      <c r="D172" s="576"/>
      <c r="E172" s="506"/>
      <c r="F172" s="1"/>
      <c r="G172" s="295"/>
      <c r="H172" s="1"/>
      <c r="I172" s="1"/>
      <c r="J172" s="507"/>
      <c r="K172" s="507"/>
      <c r="L172" s="1"/>
      <c r="M172" s="1"/>
      <c r="AQ172" s="576"/>
    </row>
    <row r="173" spans="1:43" ht="26.25" customHeight="1">
      <c r="A173" s="1"/>
      <c r="B173" s="1"/>
      <c r="C173" s="1"/>
      <c r="D173" s="576"/>
      <c r="E173" s="506"/>
      <c r="F173" s="1"/>
      <c r="G173" s="295"/>
      <c r="H173" s="1"/>
      <c r="I173" s="1"/>
      <c r="J173" s="507"/>
      <c r="K173" s="507"/>
      <c r="L173" s="1"/>
      <c r="M173" s="1"/>
      <c r="AQ173" s="576"/>
    </row>
    <row r="174" spans="1:43" ht="26.25" customHeight="1">
      <c r="A174" s="1"/>
      <c r="B174" s="1"/>
      <c r="C174" s="1"/>
      <c r="D174" s="576"/>
      <c r="E174" s="506"/>
      <c r="F174" s="1"/>
      <c r="G174" s="295"/>
      <c r="H174" s="1"/>
      <c r="I174" s="1"/>
      <c r="J174" s="507"/>
      <c r="K174" s="507"/>
      <c r="L174" s="1"/>
      <c r="M174" s="1"/>
      <c r="AQ174" s="576"/>
    </row>
    <row r="175" spans="1:43" ht="26.25" customHeight="1">
      <c r="A175" s="1"/>
      <c r="B175" s="1"/>
      <c r="C175" s="1"/>
      <c r="D175" s="576"/>
      <c r="E175" s="506"/>
      <c r="F175" s="1"/>
      <c r="G175" s="295"/>
      <c r="H175" s="1"/>
      <c r="I175" s="1"/>
      <c r="J175" s="507"/>
      <c r="K175" s="507"/>
      <c r="L175" s="1"/>
      <c r="M175" s="1"/>
      <c r="AQ175" s="576"/>
    </row>
    <row r="176" spans="1:43" ht="26.25" customHeight="1">
      <c r="A176" s="1"/>
      <c r="B176" s="1"/>
      <c r="C176" s="1"/>
      <c r="D176" s="576"/>
      <c r="E176" s="506"/>
      <c r="F176" s="1"/>
      <c r="G176" s="295"/>
      <c r="H176" s="1"/>
      <c r="I176" s="1"/>
      <c r="J176" s="507"/>
      <c r="K176" s="507"/>
      <c r="L176" s="1"/>
      <c r="M176" s="1"/>
      <c r="AQ176" s="576"/>
    </row>
    <row r="177" spans="1:43" ht="26.25" customHeight="1">
      <c r="A177" s="1"/>
      <c r="B177" s="1"/>
      <c r="C177" s="1"/>
      <c r="D177" s="576"/>
      <c r="E177" s="506"/>
      <c r="F177" s="1"/>
      <c r="G177" s="295"/>
      <c r="H177" s="1"/>
      <c r="I177" s="1"/>
      <c r="J177" s="507"/>
      <c r="K177" s="507"/>
      <c r="L177" s="1"/>
      <c r="M177" s="1"/>
      <c r="AQ177" s="576"/>
    </row>
    <row r="178" spans="1:43" ht="26.25" customHeight="1">
      <c r="A178" s="1"/>
      <c r="B178" s="1"/>
      <c r="C178" s="1"/>
      <c r="D178" s="576"/>
      <c r="E178" s="506"/>
      <c r="F178" s="1"/>
      <c r="G178" s="295"/>
      <c r="H178" s="1"/>
      <c r="I178" s="1"/>
      <c r="J178" s="507"/>
      <c r="K178" s="507"/>
      <c r="L178" s="1"/>
      <c r="M178" s="1"/>
      <c r="AQ178" s="576"/>
    </row>
    <row r="179" spans="1:43" ht="26.25" customHeight="1">
      <c r="A179" s="1"/>
      <c r="B179" s="1"/>
      <c r="C179" s="1"/>
      <c r="D179" s="576"/>
      <c r="E179" s="506"/>
      <c r="F179" s="1"/>
      <c r="G179" s="295"/>
      <c r="H179" s="1"/>
      <c r="I179" s="1"/>
      <c r="J179" s="507"/>
      <c r="K179" s="507"/>
      <c r="L179" s="1"/>
      <c r="M179" s="1"/>
      <c r="AQ179" s="576"/>
    </row>
    <row r="180" spans="1:43" ht="26.25" customHeight="1">
      <c r="A180" s="1"/>
      <c r="B180" s="1"/>
      <c r="C180" s="1"/>
      <c r="D180" s="576"/>
      <c r="E180" s="506"/>
      <c r="F180" s="1"/>
      <c r="G180" s="295"/>
      <c r="H180" s="1"/>
      <c r="I180" s="1"/>
      <c r="J180" s="507"/>
      <c r="K180" s="507"/>
      <c r="L180" s="1"/>
      <c r="M180" s="1"/>
      <c r="AQ180" s="576"/>
    </row>
    <row r="181" spans="1:43" ht="26.25" customHeight="1">
      <c r="A181" s="1"/>
      <c r="B181" s="1"/>
      <c r="C181" s="1"/>
      <c r="D181" s="576"/>
      <c r="E181" s="506"/>
      <c r="F181" s="1"/>
      <c r="G181" s="295"/>
      <c r="H181" s="1"/>
      <c r="I181" s="1"/>
      <c r="J181" s="507"/>
      <c r="K181" s="507"/>
      <c r="L181" s="1"/>
      <c r="M181" s="1"/>
      <c r="AQ181" s="576"/>
    </row>
    <row r="182" spans="1:43" ht="26.25" customHeight="1">
      <c r="A182" s="1"/>
      <c r="B182" s="1"/>
      <c r="C182" s="1"/>
      <c r="D182" s="576"/>
      <c r="E182" s="506"/>
      <c r="F182" s="1"/>
      <c r="G182" s="295"/>
      <c r="H182" s="1"/>
      <c r="I182" s="1"/>
      <c r="J182" s="507"/>
      <c r="K182" s="507"/>
      <c r="L182" s="1"/>
      <c r="M182" s="1"/>
      <c r="AQ182" s="576"/>
    </row>
    <row r="183" spans="1:43" ht="26.25" customHeight="1">
      <c r="A183" s="1"/>
      <c r="B183" s="1"/>
      <c r="C183" s="1"/>
      <c r="D183" s="576"/>
      <c r="E183" s="506"/>
      <c r="F183" s="1"/>
      <c r="G183" s="295"/>
      <c r="H183" s="1"/>
      <c r="I183" s="1"/>
      <c r="J183" s="507"/>
      <c r="K183" s="507"/>
      <c r="L183" s="1"/>
      <c r="M183" s="1"/>
      <c r="AQ183" s="576"/>
    </row>
    <row r="184" spans="1:43" ht="26.25" customHeight="1">
      <c r="A184" s="1"/>
      <c r="B184" s="1"/>
      <c r="C184" s="1"/>
      <c r="D184" s="576"/>
      <c r="E184" s="506"/>
      <c r="F184" s="1"/>
      <c r="G184" s="295"/>
      <c r="H184" s="1"/>
      <c r="I184" s="1"/>
      <c r="J184" s="507"/>
      <c r="K184" s="507"/>
      <c r="L184" s="1"/>
      <c r="M184" s="1"/>
      <c r="AQ184" s="576"/>
    </row>
    <row r="185" spans="1:43" ht="26.25" customHeight="1">
      <c r="A185" s="1"/>
      <c r="B185" s="1"/>
      <c r="C185" s="1"/>
      <c r="D185" s="576"/>
      <c r="E185" s="506"/>
      <c r="F185" s="1"/>
      <c r="G185" s="295"/>
      <c r="H185" s="1"/>
      <c r="I185" s="1"/>
      <c r="J185" s="507"/>
      <c r="K185" s="507"/>
      <c r="L185" s="1"/>
      <c r="M185" s="1"/>
      <c r="AQ185" s="576"/>
    </row>
    <row r="186" spans="1:43" ht="26.25" customHeight="1">
      <c r="A186" s="1"/>
      <c r="B186" s="1"/>
      <c r="C186" s="1"/>
      <c r="D186" s="576"/>
      <c r="E186" s="506"/>
      <c r="F186" s="1"/>
      <c r="G186" s="295"/>
      <c r="H186" s="1"/>
      <c r="I186" s="1"/>
      <c r="J186" s="507"/>
      <c r="K186" s="507"/>
      <c r="L186" s="1"/>
      <c r="M186" s="1"/>
      <c r="AQ186" s="576"/>
    </row>
    <row r="187" spans="1:43" ht="26.25" customHeight="1">
      <c r="A187" s="1"/>
      <c r="B187" s="1"/>
      <c r="C187" s="1"/>
      <c r="D187" s="576"/>
      <c r="E187" s="506"/>
      <c r="F187" s="1"/>
      <c r="G187" s="295"/>
      <c r="H187" s="1"/>
      <c r="I187" s="1"/>
      <c r="J187" s="507"/>
      <c r="K187" s="507"/>
      <c r="L187" s="1"/>
      <c r="M187" s="1"/>
      <c r="AQ187" s="576"/>
    </row>
    <row r="188" spans="1:43" ht="26.25" customHeight="1">
      <c r="A188" s="1"/>
      <c r="B188" s="1"/>
      <c r="C188" s="1"/>
      <c r="D188" s="576"/>
      <c r="E188" s="506"/>
      <c r="F188" s="1"/>
      <c r="G188" s="295"/>
      <c r="H188" s="1"/>
      <c r="I188" s="1"/>
      <c r="J188" s="507"/>
      <c r="K188" s="507"/>
      <c r="L188" s="1"/>
      <c r="M188" s="1"/>
      <c r="AQ188" s="576"/>
    </row>
    <row r="189" spans="1:43" ht="26.25" customHeight="1">
      <c r="A189" s="1"/>
      <c r="B189" s="1"/>
      <c r="C189" s="1"/>
      <c r="D189" s="576"/>
      <c r="E189" s="506"/>
      <c r="F189" s="1"/>
      <c r="G189" s="295"/>
      <c r="H189" s="1"/>
      <c r="I189" s="1"/>
      <c r="J189" s="507"/>
      <c r="K189" s="507"/>
      <c r="L189" s="1"/>
      <c r="M189" s="1"/>
      <c r="AQ189" s="576"/>
    </row>
    <row r="190" spans="1:43" ht="26.25" customHeight="1">
      <c r="A190" s="1"/>
      <c r="B190" s="1"/>
      <c r="C190" s="1"/>
      <c r="D190" s="576"/>
      <c r="E190" s="506"/>
      <c r="F190" s="1"/>
      <c r="G190" s="295"/>
      <c r="H190" s="1"/>
      <c r="I190" s="1"/>
      <c r="J190" s="507"/>
      <c r="K190" s="507"/>
      <c r="L190" s="1"/>
      <c r="M190" s="1"/>
      <c r="AQ190" s="576"/>
    </row>
    <row r="191" spans="1:43" ht="26.25" customHeight="1">
      <c r="A191" s="1"/>
      <c r="B191" s="1"/>
      <c r="C191" s="1"/>
      <c r="D191" s="576"/>
      <c r="E191" s="506"/>
      <c r="F191" s="1"/>
      <c r="G191" s="295"/>
      <c r="H191" s="1"/>
      <c r="I191" s="1"/>
      <c r="J191" s="507"/>
      <c r="K191" s="507"/>
      <c r="L191" s="1"/>
      <c r="M191" s="1"/>
      <c r="AQ191" s="576"/>
    </row>
    <row r="192" spans="1:43" ht="26.25" customHeight="1">
      <c r="A192" s="1"/>
      <c r="B192" s="1"/>
      <c r="C192" s="1"/>
      <c r="D192" s="576"/>
      <c r="E192" s="506"/>
      <c r="F192" s="1"/>
      <c r="G192" s="295"/>
      <c r="H192" s="1"/>
      <c r="I192" s="1"/>
      <c r="J192" s="507"/>
      <c r="K192" s="507"/>
      <c r="L192" s="1"/>
      <c r="M192" s="1"/>
      <c r="AQ192" s="576"/>
    </row>
    <row r="193" spans="1:43" ht="26.25" customHeight="1">
      <c r="A193" s="1"/>
      <c r="B193" s="1"/>
      <c r="C193" s="1"/>
      <c r="D193" s="576"/>
      <c r="E193" s="506"/>
      <c r="F193" s="1"/>
      <c r="G193" s="295"/>
      <c r="H193" s="1"/>
      <c r="I193" s="1"/>
      <c r="J193" s="507"/>
      <c r="K193" s="507"/>
      <c r="L193" s="1"/>
      <c r="M193" s="1"/>
      <c r="AQ193" s="576"/>
    </row>
    <row r="194" spans="1:43" ht="26.25" customHeight="1">
      <c r="A194" s="1"/>
      <c r="B194" s="1"/>
      <c r="C194" s="1"/>
      <c r="D194" s="576"/>
      <c r="E194" s="506"/>
      <c r="F194" s="1"/>
      <c r="G194" s="295"/>
      <c r="H194" s="1"/>
      <c r="I194" s="1"/>
      <c r="J194" s="507"/>
      <c r="K194" s="507"/>
      <c r="L194" s="1"/>
      <c r="M194" s="1"/>
      <c r="AQ194" s="576"/>
    </row>
    <row r="195" spans="1:43" ht="26.25" customHeight="1">
      <c r="A195" s="1"/>
      <c r="B195" s="1"/>
      <c r="C195" s="1"/>
      <c r="D195" s="576"/>
      <c r="E195" s="506"/>
      <c r="F195" s="1"/>
      <c r="G195" s="295"/>
      <c r="H195" s="1"/>
      <c r="I195" s="1"/>
      <c r="J195" s="507"/>
      <c r="K195" s="507"/>
      <c r="L195" s="1"/>
      <c r="M195" s="1"/>
      <c r="AQ195" s="576"/>
    </row>
    <row r="196" spans="1:43" ht="26.25" customHeight="1">
      <c r="A196" s="1"/>
      <c r="B196" s="1"/>
      <c r="C196" s="1"/>
      <c r="D196" s="576"/>
      <c r="E196" s="506"/>
      <c r="F196" s="1"/>
      <c r="G196" s="295"/>
      <c r="H196" s="1"/>
      <c r="I196" s="1"/>
      <c r="J196" s="507"/>
      <c r="K196" s="507"/>
      <c r="L196" s="1"/>
      <c r="M196" s="1"/>
      <c r="AQ196" s="576"/>
    </row>
    <row r="197" spans="1:43" ht="26.25" customHeight="1">
      <c r="A197" s="1"/>
      <c r="B197" s="1"/>
      <c r="C197" s="1"/>
      <c r="D197" s="576"/>
      <c r="E197" s="506"/>
      <c r="F197" s="1"/>
      <c r="G197" s="295"/>
      <c r="H197" s="1"/>
      <c r="I197" s="1"/>
      <c r="J197" s="507"/>
      <c r="K197" s="507"/>
      <c r="L197" s="1"/>
      <c r="M197" s="1"/>
      <c r="AQ197" s="576"/>
    </row>
    <row r="198" spans="1:43" ht="26.25" customHeight="1">
      <c r="A198" s="1"/>
      <c r="B198" s="1"/>
      <c r="C198" s="1"/>
      <c r="D198" s="576"/>
      <c r="E198" s="506"/>
      <c r="F198" s="1"/>
      <c r="G198" s="295"/>
      <c r="H198" s="1"/>
      <c r="I198" s="1"/>
      <c r="J198" s="507"/>
      <c r="K198" s="507"/>
      <c r="L198" s="1"/>
      <c r="M198" s="1"/>
      <c r="AQ198" s="576"/>
    </row>
    <row r="199" spans="1:43" ht="26.25" customHeight="1">
      <c r="A199" s="1"/>
      <c r="B199" s="1"/>
      <c r="C199" s="1"/>
      <c r="D199" s="576"/>
      <c r="E199" s="506"/>
      <c r="F199" s="1"/>
      <c r="G199" s="295"/>
      <c r="H199" s="1"/>
      <c r="I199" s="1"/>
      <c r="J199" s="507"/>
      <c r="K199" s="507"/>
      <c r="L199" s="1"/>
      <c r="M199" s="1"/>
      <c r="AQ199" s="576"/>
    </row>
    <row r="200" spans="1:43" ht="26.25" customHeight="1">
      <c r="A200" s="1"/>
      <c r="B200" s="1"/>
      <c r="C200" s="1"/>
      <c r="D200" s="576"/>
      <c r="E200" s="506"/>
      <c r="F200" s="1"/>
      <c r="G200" s="295"/>
      <c r="H200" s="1"/>
      <c r="I200" s="1"/>
      <c r="J200" s="507"/>
      <c r="K200" s="507"/>
      <c r="L200" s="1"/>
      <c r="M200" s="1"/>
      <c r="AQ200" s="576"/>
    </row>
    <row r="201" spans="1:43" ht="26.25" customHeight="1">
      <c r="A201" s="1"/>
      <c r="B201" s="1"/>
      <c r="C201" s="1"/>
      <c r="D201" s="576"/>
      <c r="E201" s="506"/>
      <c r="F201" s="1"/>
      <c r="G201" s="295"/>
      <c r="H201" s="1"/>
      <c r="I201" s="1"/>
      <c r="J201" s="507"/>
      <c r="K201" s="507"/>
      <c r="L201" s="1"/>
      <c r="M201" s="1"/>
      <c r="AQ201" s="576"/>
    </row>
    <row r="202" spans="1:43" ht="26.25" customHeight="1">
      <c r="A202" s="1"/>
      <c r="B202" s="1"/>
      <c r="C202" s="1"/>
      <c r="D202" s="576"/>
      <c r="E202" s="506"/>
      <c r="F202" s="1"/>
      <c r="G202" s="295"/>
      <c r="H202" s="1"/>
      <c r="I202" s="1"/>
      <c r="J202" s="507"/>
      <c r="K202" s="507"/>
      <c r="L202" s="1"/>
      <c r="M202" s="1"/>
      <c r="AQ202" s="576"/>
    </row>
    <row r="203" spans="1:43" ht="26.25" customHeight="1">
      <c r="A203" s="1"/>
      <c r="B203" s="1"/>
      <c r="C203" s="1"/>
      <c r="D203" s="576"/>
      <c r="E203" s="506"/>
      <c r="F203" s="1"/>
      <c r="G203" s="295"/>
      <c r="H203" s="1"/>
      <c r="I203" s="1"/>
      <c r="J203" s="507"/>
      <c r="K203" s="507"/>
      <c r="L203" s="1"/>
      <c r="M203" s="1"/>
      <c r="AQ203" s="576"/>
    </row>
    <row r="204" spans="1:43" ht="26.25" customHeight="1">
      <c r="A204" s="1"/>
      <c r="B204" s="1"/>
      <c r="C204" s="1"/>
      <c r="D204" s="576"/>
      <c r="E204" s="506"/>
      <c r="F204" s="1"/>
      <c r="G204" s="295"/>
      <c r="H204" s="1"/>
      <c r="I204" s="1"/>
      <c r="J204" s="507"/>
      <c r="K204" s="507"/>
      <c r="L204" s="1"/>
      <c r="M204" s="1"/>
      <c r="AQ204" s="576"/>
    </row>
    <row r="205" spans="1:43" ht="26.25" customHeight="1">
      <c r="A205" s="1"/>
      <c r="B205" s="1"/>
      <c r="C205" s="1"/>
      <c r="D205" s="576"/>
      <c r="E205" s="506"/>
      <c r="F205" s="1"/>
      <c r="G205" s="295"/>
      <c r="H205" s="1"/>
      <c r="I205" s="1"/>
      <c r="J205" s="507"/>
      <c r="K205" s="507"/>
      <c r="L205" s="1"/>
      <c r="M205" s="1"/>
      <c r="AQ205" s="576"/>
    </row>
    <row r="206" spans="1:43" ht="26.25" customHeight="1">
      <c r="A206" s="1"/>
      <c r="B206" s="1"/>
      <c r="C206" s="1"/>
      <c r="D206" s="576"/>
      <c r="E206" s="506"/>
      <c r="F206" s="1"/>
      <c r="G206" s="295"/>
      <c r="H206" s="1"/>
      <c r="I206" s="1"/>
      <c r="J206" s="507"/>
      <c r="K206" s="507"/>
      <c r="L206" s="1"/>
      <c r="M206" s="1"/>
      <c r="AQ206" s="576"/>
    </row>
    <row r="207" spans="1:43" ht="26.25" customHeight="1">
      <c r="A207" s="1"/>
      <c r="B207" s="1"/>
      <c r="C207" s="1"/>
      <c r="D207" s="576"/>
      <c r="E207" s="506"/>
      <c r="F207" s="1"/>
      <c r="G207" s="295"/>
      <c r="H207" s="1"/>
      <c r="I207" s="1"/>
      <c r="J207" s="507"/>
      <c r="K207" s="507"/>
      <c r="L207" s="1"/>
      <c r="M207" s="1"/>
      <c r="AQ207" s="576"/>
    </row>
    <row r="208" spans="1:43" ht="26.25" customHeight="1">
      <c r="A208" s="1"/>
      <c r="B208" s="1"/>
      <c r="C208" s="1"/>
      <c r="D208" s="576"/>
      <c r="E208" s="506"/>
      <c r="F208" s="1"/>
      <c r="G208" s="295"/>
      <c r="H208" s="1"/>
      <c r="I208" s="1"/>
      <c r="J208" s="507"/>
      <c r="K208" s="507"/>
      <c r="L208" s="1"/>
      <c r="M208" s="1"/>
      <c r="AQ208" s="576"/>
    </row>
    <row r="209" spans="1:43" ht="26.25" customHeight="1">
      <c r="A209" s="1"/>
      <c r="B209" s="1"/>
      <c r="C209" s="1"/>
      <c r="D209" s="576"/>
      <c r="E209" s="506"/>
      <c r="F209" s="1"/>
      <c r="G209" s="295"/>
      <c r="H209" s="1"/>
      <c r="I209" s="1"/>
      <c r="J209" s="507"/>
      <c r="K209" s="507"/>
      <c r="L209" s="1"/>
      <c r="M209" s="1"/>
      <c r="AQ209" s="576"/>
    </row>
    <row r="210" spans="1:43" ht="26.25" customHeight="1">
      <c r="A210" s="1"/>
      <c r="B210" s="1"/>
      <c r="C210" s="1"/>
      <c r="D210" s="576"/>
      <c r="E210" s="506"/>
      <c r="F210" s="1"/>
      <c r="G210" s="295"/>
      <c r="H210" s="1"/>
      <c r="I210" s="1"/>
      <c r="J210" s="507"/>
      <c r="K210" s="507"/>
      <c r="L210" s="1"/>
      <c r="M210" s="1"/>
      <c r="AQ210" s="576"/>
    </row>
    <row r="211" spans="1:43" ht="26.25" customHeight="1">
      <c r="A211" s="1"/>
      <c r="B211" s="1"/>
      <c r="C211" s="1"/>
      <c r="D211" s="576"/>
      <c r="E211" s="506"/>
      <c r="F211" s="1"/>
      <c r="G211" s="295"/>
      <c r="H211" s="1"/>
      <c r="I211" s="1"/>
      <c r="J211" s="507"/>
      <c r="K211" s="507"/>
      <c r="L211" s="1"/>
      <c r="M211" s="1"/>
      <c r="AQ211" s="576"/>
    </row>
    <row r="212" spans="1:43" ht="26.25" customHeight="1">
      <c r="A212" s="1"/>
      <c r="B212" s="1"/>
      <c r="C212" s="1"/>
      <c r="D212" s="576"/>
      <c r="E212" s="506"/>
      <c r="F212" s="1"/>
      <c r="G212" s="295"/>
      <c r="H212" s="1"/>
      <c r="I212" s="1"/>
      <c r="J212" s="507"/>
      <c r="K212" s="507"/>
      <c r="L212" s="1"/>
      <c r="M212" s="1"/>
      <c r="AQ212" s="576"/>
    </row>
    <row r="213" spans="1:43" ht="26.25" customHeight="1">
      <c r="A213" s="1"/>
      <c r="B213" s="1"/>
      <c r="C213" s="1"/>
      <c r="D213" s="576"/>
      <c r="E213" s="506"/>
      <c r="F213" s="1"/>
      <c r="G213" s="295"/>
      <c r="H213" s="1"/>
      <c r="I213" s="1"/>
      <c r="J213" s="507"/>
      <c r="K213" s="507"/>
      <c r="L213" s="1"/>
      <c r="M213" s="1"/>
      <c r="AQ213" s="576"/>
    </row>
    <row r="214" spans="1:43" ht="26.25" customHeight="1">
      <c r="A214" s="1"/>
      <c r="B214" s="1"/>
      <c r="C214" s="1"/>
      <c r="D214" s="576"/>
      <c r="E214" s="506"/>
      <c r="F214" s="1"/>
      <c r="G214" s="295"/>
      <c r="H214" s="1"/>
      <c r="I214" s="1"/>
      <c r="J214" s="507"/>
      <c r="K214" s="507"/>
      <c r="L214" s="1"/>
      <c r="M214" s="1"/>
      <c r="AQ214" s="576"/>
    </row>
    <row r="215" spans="1:43" ht="26.25" customHeight="1">
      <c r="A215" s="1"/>
      <c r="B215" s="1"/>
      <c r="C215" s="1"/>
      <c r="D215" s="576"/>
      <c r="E215" s="506"/>
      <c r="F215" s="1"/>
      <c r="G215" s="295"/>
      <c r="H215" s="1"/>
      <c r="I215" s="1"/>
      <c r="J215" s="507"/>
      <c r="K215" s="507"/>
      <c r="L215" s="1"/>
      <c r="M215" s="1"/>
      <c r="AQ215" s="576"/>
    </row>
    <row r="216" spans="1:43" ht="26.25" customHeight="1">
      <c r="A216" s="1"/>
      <c r="B216" s="1"/>
      <c r="C216" s="1"/>
      <c r="D216" s="576"/>
      <c r="E216" s="506"/>
      <c r="F216" s="1"/>
      <c r="G216" s="295"/>
      <c r="H216" s="1"/>
      <c r="I216" s="1"/>
      <c r="J216" s="507"/>
      <c r="K216" s="507"/>
      <c r="L216" s="1"/>
      <c r="M216" s="1"/>
      <c r="AQ216" s="576"/>
    </row>
    <row r="217" spans="1:43" ht="26.25" customHeight="1">
      <c r="A217" s="1"/>
      <c r="B217" s="1"/>
      <c r="C217" s="1"/>
      <c r="D217" s="576"/>
      <c r="E217" s="506"/>
      <c r="F217" s="1"/>
      <c r="G217" s="295"/>
      <c r="H217" s="1"/>
      <c r="I217" s="1"/>
      <c r="J217" s="507"/>
      <c r="K217" s="507"/>
      <c r="L217" s="1"/>
      <c r="M217" s="1"/>
      <c r="AQ217" s="576"/>
    </row>
    <row r="218" spans="1:43" ht="26.25" customHeight="1">
      <c r="A218" s="1"/>
      <c r="B218" s="1"/>
      <c r="C218" s="1"/>
      <c r="D218" s="576"/>
      <c r="E218" s="506"/>
      <c r="F218" s="1"/>
      <c r="G218" s="295"/>
      <c r="H218" s="1"/>
      <c r="I218" s="1"/>
      <c r="J218" s="507"/>
      <c r="K218" s="507"/>
      <c r="L218" s="1"/>
      <c r="M218" s="1"/>
      <c r="AQ218" s="576"/>
    </row>
    <row r="219" spans="1:43" ht="26.25" customHeight="1">
      <c r="A219" s="1"/>
      <c r="B219" s="1"/>
      <c r="C219" s="1"/>
      <c r="D219" s="576"/>
      <c r="E219" s="506"/>
      <c r="F219" s="1"/>
      <c r="G219" s="295"/>
      <c r="H219" s="1"/>
      <c r="I219" s="1"/>
      <c r="J219" s="507"/>
      <c r="K219" s="507"/>
      <c r="L219" s="1"/>
      <c r="M219" s="1"/>
      <c r="AQ219" s="576"/>
    </row>
    <row r="220" spans="1:43" ht="26.25" customHeight="1">
      <c r="A220" s="1"/>
      <c r="B220" s="1"/>
      <c r="C220" s="1"/>
      <c r="D220" s="576"/>
      <c r="E220" s="506"/>
      <c r="F220" s="1"/>
      <c r="G220" s="295"/>
      <c r="H220" s="1"/>
      <c r="I220" s="1"/>
      <c r="J220" s="507"/>
      <c r="K220" s="507"/>
      <c r="L220" s="1"/>
      <c r="M220" s="1"/>
      <c r="AQ220" s="576"/>
    </row>
    <row r="221" spans="1:43" ht="26.25" customHeight="1">
      <c r="A221" s="1"/>
      <c r="B221" s="1"/>
      <c r="C221" s="1"/>
      <c r="D221" s="576"/>
      <c r="E221" s="506"/>
      <c r="F221" s="1"/>
      <c r="G221" s="295"/>
      <c r="H221" s="1"/>
      <c r="I221" s="1"/>
      <c r="J221" s="507"/>
      <c r="K221" s="507"/>
      <c r="L221" s="1"/>
      <c r="M221" s="1"/>
      <c r="AQ221" s="576"/>
    </row>
    <row r="222" spans="1:43" ht="26.25" customHeight="1">
      <c r="A222" s="1"/>
      <c r="B222" s="1"/>
      <c r="C222" s="1"/>
      <c r="D222" s="576"/>
      <c r="E222" s="506"/>
      <c r="F222" s="1"/>
      <c r="G222" s="295"/>
      <c r="H222" s="1"/>
      <c r="I222" s="1"/>
      <c r="J222" s="507"/>
      <c r="K222" s="507"/>
      <c r="L222" s="1"/>
      <c r="M222" s="1"/>
      <c r="AQ222" s="576"/>
    </row>
    <row r="223" spans="1:43" ht="26.25" customHeight="1">
      <c r="A223" s="1"/>
      <c r="B223" s="1"/>
      <c r="C223" s="1"/>
      <c r="D223" s="576"/>
      <c r="E223" s="506"/>
      <c r="F223" s="1"/>
      <c r="G223" s="295"/>
      <c r="H223" s="1"/>
      <c r="I223" s="1"/>
      <c r="J223" s="507"/>
      <c r="K223" s="507"/>
      <c r="L223" s="1"/>
      <c r="M223" s="1"/>
      <c r="AQ223" s="576"/>
    </row>
    <row r="224" spans="1:43" ht="26.25" customHeight="1">
      <c r="A224" s="1"/>
      <c r="B224" s="1"/>
      <c r="C224" s="1"/>
      <c r="D224" s="576"/>
      <c r="E224" s="506"/>
      <c r="F224" s="1"/>
      <c r="G224" s="295"/>
      <c r="H224" s="1"/>
      <c r="I224" s="1"/>
      <c r="J224" s="507"/>
      <c r="K224" s="507"/>
      <c r="L224" s="1"/>
      <c r="M224" s="1"/>
      <c r="AQ224" s="576"/>
    </row>
    <row r="225" spans="1:43" ht="26.25" customHeight="1">
      <c r="A225" s="1"/>
      <c r="B225" s="1"/>
      <c r="C225" s="1"/>
      <c r="D225" s="576"/>
      <c r="E225" s="506"/>
      <c r="F225" s="1"/>
      <c r="G225" s="295"/>
      <c r="H225" s="1"/>
      <c r="I225" s="1"/>
      <c r="J225" s="507"/>
      <c r="K225" s="507"/>
      <c r="L225" s="1"/>
      <c r="M225" s="1"/>
      <c r="AQ225" s="576"/>
    </row>
    <row r="226" spans="1:43" ht="26.25" customHeight="1">
      <c r="A226" s="1"/>
      <c r="B226" s="1"/>
      <c r="C226" s="1"/>
      <c r="D226" s="576"/>
      <c r="E226" s="506"/>
      <c r="F226" s="1"/>
      <c r="G226" s="295"/>
      <c r="H226" s="1"/>
      <c r="I226" s="1"/>
      <c r="J226" s="507"/>
      <c r="K226" s="507"/>
      <c r="L226" s="1"/>
      <c r="M226" s="1"/>
      <c r="AQ226" s="576"/>
    </row>
    <row r="227" spans="1:43" ht="26.25" customHeight="1">
      <c r="A227" s="1"/>
      <c r="B227" s="1"/>
      <c r="C227" s="1"/>
      <c r="D227" s="576"/>
      <c r="E227" s="506"/>
      <c r="F227" s="1"/>
      <c r="G227" s="295"/>
      <c r="H227" s="1"/>
      <c r="I227" s="1"/>
      <c r="J227" s="507"/>
      <c r="K227" s="507"/>
      <c r="L227" s="1"/>
      <c r="M227" s="1"/>
      <c r="AQ227" s="576"/>
    </row>
    <row r="228" spans="1:43" ht="26.25" customHeight="1">
      <c r="A228" s="1"/>
      <c r="B228" s="1"/>
      <c r="C228" s="1"/>
      <c r="D228" s="576"/>
      <c r="E228" s="506"/>
      <c r="F228" s="1"/>
      <c r="G228" s="295"/>
      <c r="H228" s="1"/>
      <c r="I228" s="1"/>
      <c r="J228" s="507"/>
      <c r="K228" s="507"/>
      <c r="L228" s="1"/>
      <c r="M228" s="1"/>
      <c r="AQ228" s="576"/>
    </row>
    <row r="229" spans="1:43" ht="26.25" customHeight="1">
      <c r="A229" s="1"/>
      <c r="B229" s="1"/>
      <c r="C229" s="1"/>
      <c r="D229" s="576"/>
      <c r="E229" s="506"/>
      <c r="F229" s="1"/>
      <c r="G229" s="295"/>
      <c r="H229" s="1"/>
      <c r="I229" s="1"/>
      <c r="J229" s="507"/>
      <c r="K229" s="507"/>
      <c r="L229" s="1"/>
      <c r="M229" s="1"/>
      <c r="AQ229" s="576"/>
    </row>
    <row r="230" spans="1:43" ht="26.25" customHeight="1">
      <c r="A230" s="1"/>
      <c r="B230" s="1"/>
      <c r="C230" s="1"/>
      <c r="D230" s="576"/>
      <c r="E230" s="506"/>
      <c r="F230" s="1"/>
      <c r="G230" s="295"/>
      <c r="H230" s="1"/>
      <c r="I230" s="1"/>
      <c r="J230" s="507"/>
      <c r="K230" s="507"/>
      <c r="L230" s="1"/>
      <c r="M230" s="1"/>
      <c r="AQ230" s="576"/>
    </row>
    <row r="231" spans="1:43" ht="26.25" customHeight="1">
      <c r="A231" s="1"/>
      <c r="B231" s="1"/>
      <c r="C231" s="1"/>
      <c r="D231" s="576"/>
      <c r="E231" s="506"/>
      <c r="F231" s="1"/>
      <c r="G231" s="295"/>
      <c r="H231" s="1"/>
      <c r="I231" s="1"/>
      <c r="J231" s="507"/>
      <c r="K231" s="507"/>
      <c r="L231" s="1"/>
      <c r="M231" s="1"/>
      <c r="AQ231" s="576"/>
    </row>
    <row r="232" spans="1:43" ht="26.25" customHeight="1">
      <c r="A232" s="1"/>
      <c r="B232" s="1"/>
      <c r="C232" s="1"/>
      <c r="D232" s="576"/>
      <c r="E232" s="506"/>
      <c r="F232" s="1"/>
      <c r="G232" s="295"/>
      <c r="H232" s="1"/>
      <c r="I232" s="1"/>
      <c r="J232" s="507"/>
      <c r="K232" s="507"/>
      <c r="L232" s="1"/>
      <c r="M232" s="1"/>
      <c r="AQ232" s="576"/>
    </row>
    <row r="233" spans="1:43" ht="26.25" customHeight="1">
      <c r="A233" s="1"/>
      <c r="B233" s="1"/>
      <c r="C233" s="1"/>
      <c r="D233" s="576"/>
      <c r="E233" s="506"/>
      <c r="F233" s="1"/>
      <c r="G233" s="295"/>
      <c r="H233" s="1"/>
      <c r="I233" s="1"/>
      <c r="J233" s="507"/>
      <c r="K233" s="507"/>
      <c r="L233" s="1"/>
      <c r="M233" s="1"/>
      <c r="AQ233" s="576"/>
    </row>
    <row r="234" spans="1:43" ht="26.25" customHeight="1">
      <c r="A234" s="1"/>
      <c r="B234" s="1"/>
      <c r="C234" s="1"/>
      <c r="D234" s="576"/>
      <c r="E234" s="506"/>
      <c r="F234" s="1"/>
      <c r="G234" s="295"/>
      <c r="H234" s="1"/>
      <c r="I234" s="1"/>
      <c r="J234" s="507"/>
      <c r="K234" s="507"/>
      <c r="L234" s="1"/>
      <c r="M234" s="1"/>
      <c r="AQ234" s="576"/>
    </row>
    <row r="235" spans="1:43" ht="26.25" customHeight="1">
      <c r="A235" s="1"/>
      <c r="B235" s="1"/>
      <c r="C235" s="1"/>
      <c r="D235" s="576"/>
      <c r="E235" s="506"/>
      <c r="F235" s="1"/>
      <c r="G235" s="295"/>
      <c r="H235" s="1"/>
      <c r="I235" s="1"/>
      <c r="J235" s="507"/>
      <c r="K235" s="507"/>
      <c r="L235" s="1"/>
      <c r="M235" s="1"/>
      <c r="AQ235" s="576"/>
    </row>
    <row r="236" spans="1:43" ht="26.25" customHeight="1">
      <c r="A236" s="1"/>
      <c r="B236" s="1"/>
      <c r="C236" s="1"/>
      <c r="D236" s="576"/>
      <c r="E236" s="506"/>
      <c r="F236" s="1"/>
      <c r="G236" s="295"/>
      <c r="H236" s="1"/>
      <c r="I236" s="1"/>
      <c r="J236" s="507"/>
      <c r="K236" s="507"/>
      <c r="L236" s="1"/>
      <c r="M236" s="1"/>
      <c r="AQ236" s="576"/>
    </row>
    <row r="237" spans="1:43" ht="26.25" customHeight="1">
      <c r="A237" s="1"/>
      <c r="B237" s="1"/>
      <c r="C237" s="1"/>
      <c r="D237" s="576"/>
      <c r="E237" s="506"/>
      <c r="F237" s="1"/>
      <c r="G237" s="295"/>
      <c r="H237" s="1"/>
      <c r="I237" s="1"/>
      <c r="J237" s="507"/>
      <c r="K237" s="507"/>
      <c r="L237" s="1"/>
      <c r="M237" s="1"/>
      <c r="AQ237" s="576"/>
    </row>
    <row r="238" spans="1:43" ht="26.25" customHeight="1">
      <c r="A238" s="1"/>
      <c r="B238" s="1"/>
      <c r="C238" s="1"/>
      <c r="D238" s="576"/>
      <c r="E238" s="506"/>
      <c r="F238" s="1"/>
      <c r="G238" s="295"/>
      <c r="H238" s="1"/>
      <c r="I238" s="1"/>
      <c r="J238" s="507"/>
      <c r="K238" s="507"/>
      <c r="L238" s="1"/>
      <c r="M238" s="1"/>
      <c r="AQ238" s="576"/>
    </row>
    <row r="239" spans="1:43" ht="26.25" customHeight="1">
      <c r="A239" s="1"/>
      <c r="B239" s="1"/>
      <c r="C239" s="1"/>
      <c r="D239" s="576"/>
      <c r="E239" s="506"/>
      <c r="F239" s="1"/>
      <c r="G239" s="295"/>
      <c r="H239" s="1"/>
      <c r="I239" s="1"/>
      <c r="J239" s="507"/>
      <c r="K239" s="507"/>
      <c r="L239" s="1"/>
      <c r="M239" s="1"/>
      <c r="AQ239" s="576"/>
    </row>
    <row r="240" spans="1:43" ht="26.25" customHeight="1">
      <c r="A240" s="1"/>
      <c r="B240" s="1"/>
      <c r="C240" s="1"/>
      <c r="D240" s="576"/>
      <c r="E240" s="506"/>
      <c r="F240" s="1"/>
      <c r="G240" s="295"/>
      <c r="H240" s="1"/>
      <c r="I240" s="1"/>
      <c r="J240" s="507"/>
      <c r="K240" s="507"/>
      <c r="L240" s="1"/>
      <c r="M240" s="1"/>
      <c r="AQ240" s="576"/>
    </row>
    <row r="241" spans="1:43" ht="26.25" customHeight="1">
      <c r="A241" s="1"/>
      <c r="B241" s="1"/>
      <c r="C241" s="1"/>
      <c r="D241" s="576"/>
      <c r="E241" s="506"/>
      <c r="F241" s="1"/>
      <c r="G241" s="295"/>
      <c r="H241" s="1"/>
      <c r="I241" s="1"/>
      <c r="J241" s="507"/>
      <c r="K241" s="507"/>
      <c r="L241" s="1"/>
      <c r="M241" s="1"/>
      <c r="AQ241" s="576"/>
    </row>
    <row r="242" spans="1:43" ht="26.25" customHeight="1">
      <c r="A242" s="1"/>
      <c r="B242" s="1"/>
      <c r="C242" s="1"/>
      <c r="D242" s="576"/>
      <c r="E242" s="506"/>
      <c r="F242" s="1"/>
      <c r="G242" s="295"/>
      <c r="H242" s="1"/>
      <c r="I242" s="1"/>
      <c r="J242" s="507"/>
      <c r="K242" s="507"/>
      <c r="L242" s="1"/>
      <c r="M242" s="1"/>
      <c r="AQ242" s="576"/>
    </row>
    <row r="243" spans="1:43" ht="26.25" customHeight="1">
      <c r="A243" s="1"/>
      <c r="B243" s="1"/>
      <c r="C243" s="1"/>
      <c r="D243" s="576"/>
      <c r="E243" s="506"/>
      <c r="F243" s="1"/>
      <c r="G243" s="295"/>
      <c r="H243" s="1"/>
      <c r="I243" s="1"/>
      <c r="J243" s="507"/>
      <c r="K243" s="507"/>
      <c r="L243" s="1"/>
      <c r="M243" s="1"/>
      <c r="AQ243" s="576"/>
    </row>
    <row r="244" spans="1:43" ht="26.25" customHeight="1">
      <c r="A244" s="1"/>
      <c r="B244" s="1"/>
      <c r="C244" s="1"/>
      <c r="D244" s="576"/>
      <c r="E244" s="506"/>
      <c r="F244" s="1"/>
      <c r="G244" s="295"/>
      <c r="H244" s="1"/>
      <c r="I244" s="1"/>
      <c r="J244" s="507"/>
      <c r="K244" s="507"/>
      <c r="L244" s="1"/>
      <c r="M244" s="1"/>
      <c r="AQ244" s="576"/>
    </row>
    <row r="245" spans="1:43" ht="26.25" customHeight="1">
      <c r="A245" s="1"/>
      <c r="B245" s="1"/>
      <c r="C245" s="1"/>
      <c r="D245" s="576"/>
      <c r="E245" s="506"/>
      <c r="F245" s="1"/>
      <c r="G245" s="295"/>
      <c r="H245" s="1"/>
      <c r="I245" s="1"/>
      <c r="J245" s="507"/>
      <c r="K245" s="507"/>
      <c r="L245" s="1"/>
      <c r="M245" s="1"/>
      <c r="AQ245" s="576"/>
    </row>
    <row r="246" spans="1:43" ht="26.25" customHeight="1">
      <c r="A246" s="1"/>
      <c r="B246" s="1"/>
      <c r="C246" s="1"/>
      <c r="D246" s="576"/>
      <c r="E246" s="506"/>
      <c r="F246" s="1"/>
      <c r="G246" s="295"/>
      <c r="H246" s="1"/>
      <c r="I246" s="1"/>
      <c r="J246" s="507"/>
      <c r="K246" s="507"/>
      <c r="L246" s="1"/>
      <c r="M246" s="1"/>
      <c r="AQ246" s="576"/>
    </row>
    <row r="247" spans="1:43" ht="26.25" customHeight="1">
      <c r="A247" s="1"/>
      <c r="B247" s="1"/>
      <c r="C247" s="1"/>
      <c r="D247" s="576"/>
      <c r="E247" s="506"/>
      <c r="F247" s="1"/>
      <c r="G247" s="295"/>
      <c r="H247" s="1"/>
      <c r="I247" s="1"/>
      <c r="J247" s="507"/>
      <c r="K247" s="507"/>
      <c r="L247" s="1"/>
      <c r="M247" s="1"/>
      <c r="AQ247" s="576"/>
    </row>
    <row r="248" spans="1:43" ht="26.25" customHeight="1">
      <c r="A248" s="1"/>
      <c r="B248" s="1"/>
      <c r="C248" s="1"/>
      <c r="D248" s="576"/>
      <c r="E248" s="506"/>
      <c r="F248" s="1"/>
      <c r="G248" s="295"/>
      <c r="H248" s="1"/>
      <c r="I248" s="1"/>
      <c r="J248" s="507"/>
      <c r="K248" s="507"/>
      <c r="L248" s="1"/>
      <c r="M248" s="1"/>
      <c r="AQ248" s="576"/>
    </row>
    <row r="249" spans="1:43" ht="26.25" customHeight="1">
      <c r="A249" s="1"/>
      <c r="B249" s="1"/>
      <c r="C249" s="1"/>
      <c r="D249" s="576"/>
      <c r="E249" s="506"/>
      <c r="F249" s="1"/>
      <c r="G249" s="295"/>
      <c r="H249" s="1"/>
      <c r="I249" s="1"/>
      <c r="J249" s="507"/>
      <c r="K249" s="507"/>
      <c r="L249" s="1"/>
      <c r="M249" s="1"/>
      <c r="AQ249" s="576"/>
    </row>
    <row r="250" spans="1:43" ht="26.25" customHeight="1">
      <c r="A250" s="1"/>
      <c r="B250" s="1"/>
      <c r="C250" s="1"/>
      <c r="D250" s="576"/>
      <c r="E250" s="506"/>
      <c r="F250" s="1"/>
      <c r="G250" s="295"/>
      <c r="H250" s="1"/>
      <c r="I250" s="1"/>
      <c r="J250" s="507"/>
      <c r="K250" s="507"/>
      <c r="L250" s="1"/>
      <c r="M250" s="1"/>
      <c r="AQ250" s="576"/>
    </row>
  </sheetData>
  <sheetProtection/>
  <mergeCells count="2">
    <mergeCell ref="N5:O5"/>
    <mergeCell ref="N6:O6"/>
  </mergeCells>
  <printOptions/>
  <pageMargins left="0.7874015748031497" right="0.2362204724409449" top="0.6692913385826772" bottom="0.2362204724409449" header="0.5118110236220472" footer="0.4724409448818898"/>
  <pageSetup fitToHeight="1" fitToWidth="1" horizontalDpi="600" verticalDpi="600" orientation="landscape" paperSize="8" scale="49" r:id="rId1"/>
  <rowBreaks count="1" manualBreakCount="1">
    <brk id="7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250"/>
  <sheetViews>
    <sheetView defaultGridColor="0" zoomScale="40" zoomScaleNormal="40" zoomScaleSheetLayoutView="75" zoomScalePageLayoutView="0" colorId="22" workbookViewId="0" topLeftCell="L1">
      <selection activeCell="P1" sqref="P1"/>
    </sheetView>
  </sheetViews>
  <sheetFormatPr defaultColWidth="10.66015625" defaultRowHeight="26.25" customHeight="1"/>
  <cols>
    <col min="1" max="1" width="5.66015625" style="577" customWidth="1"/>
    <col min="2" max="2" width="14.33203125" style="577" customWidth="1"/>
    <col min="3" max="3" width="7.08203125" style="577" customWidth="1"/>
    <col min="4" max="4" width="14.5" style="578" customWidth="1"/>
    <col min="5" max="5" width="14.58203125" style="579" customWidth="1"/>
    <col min="6" max="6" width="14.58203125" style="577" customWidth="1"/>
    <col min="7" max="8" width="14.58203125" style="508" customWidth="1"/>
    <col min="9" max="9" width="14.58203125" style="577" customWidth="1"/>
    <col min="10" max="11" width="14.58203125" style="580" customWidth="1"/>
    <col min="12" max="12" width="16.58203125" style="33" customWidth="1"/>
    <col min="13" max="13" width="3.08203125" style="33" customWidth="1"/>
    <col min="14" max="14" width="6.41015625" style="689" customWidth="1"/>
    <col min="15" max="15" width="12.91015625" style="689" customWidth="1"/>
    <col min="16" max="16" width="13.58203125" style="72" customWidth="1"/>
    <col min="17" max="17" width="14.91015625" style="72" bestFit="1" customWidth="1"/>
    <col min="18" max="19" width="12.08203125" style="72" customWidth="1"/>
    <col min="20" max="20" width="12.58203125" style="72" customWidth="1"/>
    <col min="21" max="21" width="12.08203125" style="72" customWidth="1"/>
    <col min="22" max="22" width="12.91015625" style="72" customWidth="1"/>
    <col min="23" max="23" width="13.41015625" style="72" customWidth="1"/>
    <col min="24" max="24" width="12.08203125" style="72" customWidth="1"/>
    <col min="25" max="26" width="13.33203125" style="72" customWidth="1"/>
    <col min="27" max="27" width="12.08203125" style="72" customWidth="1"/>
    <col min="28" max="29" width="14.41015625" style="72" hidden="1" customWidth="1"/>
    <col min="30" max="30" width="12.08203125" style="72" hidden="1" customWidth="1"/>
    <col min="31" max="32" width="9.66015625" style="72" hidden="1" customWidth="1"/>
    <col min="33" max="33" width="12.08203125" style="72" hidden="1" customWidth="1"/>
    <col min="34" max="34" width="14.5" style="72" bestFit="1" customWidth="1"/>
    <col min="35" max="35" width="15" style="72" bestFit="1" customWidth="1"/>
    <col min="36" max="36" width="12.08203125" style="72" customWidth="1"/>
    <col min="37" max="37" width="12.08203125" style="74" customWidth="1"/>
    <col min="38" max="38" width="14.58203125" style="74" customWidth="1"/>
    <col min="39" max="39" width="12.08203125" style="72" customWidth="1"/>
    <col min="40" max="40" width="13.66015625" style="74" customWidth="1"/>
    <col min="41" max="41" width="13.83203125" style="74" customWidth="1"/>
    <col min="42" max="42" width="12.08203125" style="72" customWidth="1"/>
    <col min="43" max="43" width="3.58203125" style="578" customWidth="1"/>
    <col min="44" max="16384" width="10.66015625" style="577" customWidth="1"/>
  </cols>
  <sheetData>
    <row r="1" spans="1:43" ht="27" customHeight="1">
      <c r="A1" s="1"/>
      <c r="B1" s="1"/>
      <c r="C1" s="1"/>
      <c r="D1" s="576"/>
      <c r="E1" s="506"/>
      <c r="F1" s="1"/>
      <c r="G1" s="295"/>
      <c r="H1" s="295"/>
      <c r="I1" s="1"/>
      <c r="J1" s="507"/>
      <c r="K1" s="507"/>
      <c r="L1" s="1"/>
      <c r="M1" s="1"/>
      <c r="N1" s="666"/>
      <c r="O1" s="666"/>
      <c r="P1" s="1"/>
      <c r="Q1" s="1"/>
      <c r="R1" s="1"/>
      <c r="S1" s="1"/>
      <c r="T1" s="1"/>
      <c r="U1" s="1"/>
      <c r="V1" s="1"/>
      <c r="W1" s="1"/>
      <c r="X1" s="1"/>
      <c r="Y1" s="75" t="s">
        <v>175</v>
      </c>
      <c r="Z1" s="1"/>
      <c r="AA1" s="1"/>
      <c r="AI1" s="73"/>
      <c r="AL1" s="56"/>
      <c r="AO1" s="56" t="s">
        <v>150</v>
      </c>
      <c r="AP1" s="57"/>
      <c r="AQ1" s="576"/>
    </row>
    <row r="2" spans="1:43" ht="27" customHeight="1">
      <c r="A2" s="1"/>
      <c r="B2" s="1"/>
      <c r="C2" s="1"/>
      <c r="D2" s="598"/>
      <c r="E2" s="506"/>
      <c r="F2" s="1"/>
      <c r="G2" s="295"/>
      <c r="H2" s="295"/>
      <c r="I2" s="1"/>
      <c r="J2" s="507"/>
      <c r="K2" s="507"/>
      <c r="L2" s="1"/>
      <c r="M2" s="1"/>
      <c r="N2" s="666"/>
      <c r="O2" s="666"/>
      <c r="P2" s="1"/>
      <c r="Q2" s="1"/>
      <c r="R2" s="1"/>
      <c r="S2" s="1"/>
      <c r="T2" s="1"/>
      <c r="U2" s="1"/>
      <c r="V2" s="1"/>
      <c r="W2" s="1"/>
      <c r="X2" s="1"/>
      <c r="Y2" s="75"/>
      <c r="Z2" s="1"/>
      <c r="AA2" s="1"/>
      <c r="AL2" s="56"/>
      <c r="AO2" s="56" t="s">
        <v>145</v>
      </c>
      <c r="AP2" s="57"/>
      <c r="AQ2" s="576"/>
    </row>
    <row r="3" spans="1:43" ht="27" customHeight="1">
      <c r="A3" s="36"/>
      <c r="B3" s="36" t="s">
        <v>128</v>
      </c>
      <c r="C3" s="36"/>
      <c r="D3" s="28"/>
      <c r="E3" s="193" t="s">
        <v>128</v>
      </c>
      <c r="F3" s="809" t="s">
        <v>0</v>
      </c>
      <c r="G3" s="222"/>
      <c r="H3" s="222"/>
      <c r="I3" s="1"/>
      <c r="J3" s="507"/>
      <c r="K3" s="207"/>
      <c r="L3" s="1"/>
      <c r="M3" s="1"/>
      <c r="N3" s="666"/>
      <c r="O3" s="666"/>
      <c r="P3" s="1"/>
      <c r="Q3" s="1"/>
      <c r="R3" s="1"/>
      <c r="S3" s="1"/>
      <c r="T3" s="1"/>
      <c r="U3" s="1"/>
      <c r="V3" s="1"/>
      <c r="W3" s="1"/>
      <c r="X3" s="1"/>
      <c r="Y3" s="1" t="s">
        <v>1</v>
      </c>
      <c r="Z3" s="1"/>
      <c r="AA3" s="1"/>
      <c r="AL3" s="56"/>
      <c r="AO3" s="56" t="s">
        <v>2</v>
      </c>
      <c r="AP3" s="1"/>
      <c r="AQ3" s="576"/>
    </row>
    <row r="4" spans="1:44" ht="27" customHeight="1" thickBot="1">
      <c r="A4" s="37"/>
      <c r="B4" s="810" t="s">
        <v>143</v>
      </c>
      <c r="C4" s="37"/>
      <c r="D4" s="29"/>
      <c r="E4" s="194"/>
      <c r="F4" s="37"/>
      <c r="G4" s="223"/>
      <c r="H4" s="223"/>
      <c r="I4" s="38"/>
      <c r="J4" s="302"/>
      <c r="K4" s="208"/>
      <c r="L4" s="65" t="s">
        <v>131</v>
      </c>
      <c r="M4" s="1"/>
      <c r="N4" s="667"/>
      <c r="O4" s="667" t="s">
        <v>174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1"/>
      <c r="AK4" s="76"/>
      <c r="AL4" s="77"/>
      <c r="AN4" s="76"/>
      <c r="AO4" s="77" t="s">
        <v>129</v>
      </c>
      <c r="AQ4" s="576"/>
      <c r="AR4" s="599"/>
    </row>
    <row r="5" spans="1:44" ht="27" customHeight="1">
      <c r="A5" s="600"/>
      <c r="B5" s="601"/>
      <c r="C5" s="602"/>
      <c r="D5" s="603" t="s">
        <v>4</v>
      </c>
      <c r="E5" s="514" t="s">
        <v>5</v>
      </c>
      <c r="F5" s="604" t="s">
        <v>6</v>
      </c>
      <c r="G5" s="518" t="s">
        <v>7</v>
      </c>
      <c r="H5" s="517" t="s">
        <v>8</v>
      </c>
      <c r="I5" s="604" t="s">
        <v>9</v>
      </c>
      <c r="J5" s="519" t="s">
        <v>10</v>
      </c>
      <c r="K5" s="519" t="s">
        <v>11</v>
      </c>
      <c r="L5" s="606" t="s">
        <v>12</v>
      </c>
      <c r="M5" s="607"/>
      <c r="N5" s="818" t="s">
        <v>130</v>
      </c>
      <c r="O5" s="819"/>
      <c r="P5" s="46" t="s">
        <v>14</v>
      </c>
      <c r="Q5" s="39"/>
      <c r="R5" s="39"/>
      <c r="S5" s="47" t="s">
        <v>15</v>
      </c>
      <c r="T5" s="39"/>
      <c r="U5" s="39"/>
      <c r="V5" s="48" t="s">
        <v>16</v>
      </c>
      <c r="W5" s="39"/>
      <c r="X5" s="39"/>
      <c r="Y5" s="49" t="s">
        <v>17</v>
      </c>
      <c r="Z5" s="50"/>
      <c r="AA5" s="51"/>
      <c r="AB5" s="49" t="s">
        <v>18</v>
      </c>
      <c r="AC5" s="50"/>
      <c r="AD5" s="50"/>
      <c r="AE5" s="52" t="s">
        <v>19</v>
      </c>
      <c r="AF5" s="50"/>
      <c r="AG5" s="50"/>
      <c r="AH5" s="49" t="s">
        <v>20</v>
      </c>
      <c r="AI5" s="51"/>
      <c r="AJ5" s="50"/>
      <c r="AK5" s="53" t="s">
        <v>21</v>
      </c>
      <c r="AL5" s="54"/>
      <c r="AM5" s="51"/>
      <c r="AN5" s="55" t="s">
        <v>22</v>
      </c>
      <c r="AO5" s="54"/>
      <c r="AP5" s="51"/>
      <c r="AQ5" s="576"/>
      <c r="AR5" s="599"/>
    </row>
    <row r="6" spans="1:44" ht="27" customHeight="1" thickBot="1">
      <c r="A6" s="607" t="s">
        <v>128</v>
      </c>
      <c r="B6" s="615" t="s">
        <v>23</v>
      </c>
      <c r="C6" s="616" t="s">
        <v>24</v>
      </c>
      <c r="D6" s="31"/>
      <c r="E6" s="158"/>
      <c r="F6" s="609"/>
      <c r="G6" s="225">
        <v>1104.5112</v>
      </c>
      <c r="H6" s="242"/>
      <c r="I6" s="609">
        <f>G6+H6</f>
        <v>1104.5112</v>
      </c>
      <c r="J6" s="225">
        <v>34.3386</v>
      </c>
      <c r="K6" s="225">
        <v>942.1118</v>
      </c>
      <c r="L6" s="610">
        <f aca="true" t="shared" si="0" ref="L6:L69">F6+J6+I6+K6</f>
        <v>2080.9616</v>
      </c>
      <c r="M6" s="607"/>
      <c r="N6" s="820" t="s">
        <v>25</v>
      </c>
      <c r="O6" s="821"/>
      <c r="P6" s="58" t="s">
        <v>24</v>
      </c>
      <c r="Q6" s="59" t="s">
        <v>26</v>
      </c>
      <c r="R6" s="59" t="s">
        <v>27</v>
      </c>
      <c r="S6" s="60" t="s">
        <v>24</v>
      </c>
      <c r="T6" s="59" t="s">
        <v>26</v>
      </c>
      <c r="U6" s="59" t="s">
        <v>27</v>
      </c>
      <c r="V6" s="59" t="s">
        <v>24</v>
      </c>
      <c r="W6" s="59" t="s">
        <v>26</v>
      </c>
      <c r="X6" s="59" t="s">
        <v>27</v>
      </c>
      <c r="Y6" s="58" t="s">
        <v>24</v>
      </c>
      <c r="Z6" s="59" t="s">
        <v>26</v>
      </c>
      <c r="AA6" s="61" t="s">
        <v>27</v>
      </c>
      <c r="AB6" s="58" t="s">
        <v>24</v>
      </c>
      <c r="AC6" s="59" t="s">
        <v>26</v>
      </c>
      <c r="AD6" s="59" t="s">
        <v>27</v>
      </c>
      <c r="AE6" s="59" t="s">
        <v>24</v>
      </c>
      <c r="AF6" s="59" t="s">
        <v>26</v>
      </c>
      <c r="AG6" s="59" t="s">
        <v>27</v>
      </c>
      <c r="AH6" s="58" t="s">
        <v>24</v>
      </c>
      <c r="AI6" s="62" t="s">
        <v>26</v>
      </c>
      <c r="AJ6" s="59" t="s">
        <v>27</v>
      </c>
      <c r="AK6" s="63" t="s">
        <v>24</v>
      </c>
      <c r="AL6" s="64" t="s">
        <v>26</v>
      </c>
      <c r="AM6" s="61" t="s">
        <v>27</v>
      </c>
      <c r="AN6" s="64" t="s">
        <v>24</v>
      </c>
      <c r="AO6" s="64" t="s">
        <v>26</v>
      </c>
      <c r="AP6" s="61" t="s">
        <v>27</v>
      </c>
      <c r="AQ6" s="576"/>
      <c r="AR6" s="599"/>
    </row>
    <row r="7" spans="1:44" ht="27" customHeight="1">
      <c r="A7" s="611" t="s">
        <v>28</v>
      </c>
      <c r="B7" s="602"/>
      <c r="C7" s="602" t="s">
        <v>29</v>
      </c>
      <c r="D7" s="66"/>
      <c r="E7" s="163"/>
      <c r="F7" s="612"/>
      <c r="G7" s="226">
        <v>37870.107</v>
      </c>
      <c r="H7" s="243"/>
      <c r="I7" s="612">
        <f>G7+H7</f>
        <v>37870.107</v>
      </c>
      <c r="J7" s="226">
        <v>1006.679</v>
      </c>
      <c r="K7" s="226">
        <v>42221.267</v>
      </c>
      <c r="L7" s="613">
        <f t="shared" si="0"/>
        <v>81098.053</v>
      </c>
      <c r="M7" s="607"/>
      <c r="N7" s="672"/>
      <c r="O7" s="673"/>
      <c r="P7" s="83">
        <v>2424.3736</v>
      </c>
      <c r="Q7" s="84">
        <v>91915.72</v>
      </c>
      <c r="R7" s="85">
        <v>37.91318301766692</v>
      </c>
      <c r="S7" s="86"/>
      <c r="T7" s="87"/>
      <c r="U7" s="88"/>
      <c r="V7" s="87">
        <v>92.682</v>
      </c>
      <c r="W7" s="87">
        <v>1816.614</v>
      </c>
      <c r="X7" s="88">
        <v>19.600504952417946</v>
      </c>
      <c r="Y7" s="83">
        <v>92.682</v>
      </c>
      <c r="Z7" s="84">
        <v>1816.614</v>
      </c>
      <c r="AA7" s="88">
        <v>19.600504952417946</v>
      </c>
      <c r="AB7" s="89">
        <v>1240.8201999999999</v>
      </c>
      <c r="AC7" s="87">
        <v>43554.287000000004</v>
      </c>
      <c r="AD7" s="88">
        <v>35.10120724984974</v>
      </c>
      <c r="AE7" s="87"/>
      <c r="AF7" s="87"/>
      <c r="AG7" s="88"/>
      <c r="AH7" s="83">
        <v>1240.8201999999999</v>
      </c>
      <c r="AI7" s="81">
        <v>43554.287000000004</v>
      </c>
      <c r="AJ7" s="88">
        <v>35.10120724984974</v>
      </c>
      <c r="AK7" s="89">
        <v>34.3386</v>
      </c>
      <c r="AL7" s="87">
        <v>1006.679</v>
      </c>
      <c r="AM7" s="90">
        <v>29.316250516910998</v>
      </c>
      <c r="AN7" s="89">
        <v>1056.5328</v>
      </c>
      <c r="AO7" s="87">
        <v>45538.14</v>
      </c>
      <c r="AP7" s="91">
        <v>43.10149197450377</v>
      </c>
      <c r="AQ7" s="614"/>
      <c r="AR7" s="599"/>
    </row>
    <row r="8" spans="1:44" ht="27" customHeight="1">
      <c r="A8" s="611" t="s">
        <v>30</v>
      </c>
      <c r="B8" s="615" t="s">
        <v>31</v>
      </c>
      <c r="C8" s="616" t="s">
        <v>24</v>
      </c>
      <c r="D8" s="31"/>
      <c r="E8" s="158">
        <v>92.682</v>
      </c>
      <c r="F8" s="609">
        <f>D8+E8</f>
        <v>92.682</v>
      </c>
      <c r="G8" s="225">
        <v>136.309</v>
      </c>
      <c r="H8" s="242"/>
      <c r="I8" s="609">
        <f>G8+H8</f>
        <v>136.309</v>
      </c>
      <c r="J8" s="225"/>
      <c r="K8" s="225">
        <v>114.421</v>
      </c>
      <c r="L8" s="610">
        <f t="shared" si="0"/>
        <v>343.412</v>
      </c>
      <c r="M8" s="607"/>
      <c r="N8" s="674" t="s">
        <v>32</v>
      </c>
      <c r="O8" s="673"/>
      <c r="P8" s="449">
        <v>1653.4024999999997</v>
      </c>
      <c r="Q8" s="450">
        <v>96970.33000131612</v>
      </c>
      <c r="R8" s="451">
        <v>58.64895571484629</v>
      </c>
      <c r="S8" s="452">
        <v>0.05</v>
      </c>
      <c r="T8" s="453">
        <v>13.440001316126347</v>
      </c>
      <c r="U8" s="454">
        <v>268.80002632252695</v>
      </c>
      <c r="V8" s="453">
        <v>0.14</v>
      </c>
      <c r="W8" s="453">
        <v>72.66</v>
      </c>
      <c r="X8" s="454">
        <v>518.9999999999999</v>
      </c>
      <c r="Y8" s="449">
        <v>0.19</v>
      </c>
      <c r="Z8" s="450">
        <v>86.10000131612634</v>
      </c>
      <c r="AA8" s="455">
        <v>453.1579016638228</v>
      </c>
      <c r="AB8" s="456">
        <v>1078.8267999999998</v>
      </c>
      <c r="AC8" s="456">
        <v>64297.990999999995</v>
      </c>
      <c r="AD8" s="454">
        <v>59.59992002423374</v>
      </c>
      <c r="AE8" s="453"/>
      <c r="AF8" s="456"/>
      <c r="AG8" s="454"/>
      <c r="AH8" s="449">
        <v>1078.8267999999998</v>
      </c>
      <c r="AI8" s="453">
        <v>64297.990999999995</v>
      </c>
      <c r="AJ8" s="454">
        <v>59.59992002423374</v>
      </c>
      <c r="AK8" s="449">
        <v>1.4361</v>
      </c>
      <c r="AL8" s="450">
        <v>59.099000000000004</v>
      </c>
      <c r="AM8" s="454">
        <v>41.15242671123181</v>
      </c>
      <c r="AN8" s="457">
        <v>572.9495999999999</v>
      </c>
      <c r="AO8" s="458">
        <v>32527.14</v>
      </c>
      <c r="AP8" s="455">
        <v>56.771380938218655</v>
      </c>
      <c r="AQ8" s="614"/>
      <c r="AR8" s="599"/>
    </row>
    <row r="9" spans="1:44" ht="27" customHeight="1">
      <c r="A9" s="611" t="s">
        <v>33</v>
      </c>
      <c r="B9" s="602" t="s">
        <v>34</v>
      </c>
      <c r="C9" s="602" t="s">
        <v>29</v>
      </c>
      <c r="D9" s="66"/>
      <c r="E9" s="163">
        <v>1816.614</v>
      </c>
      <c r="F9" s="612">
        <f>D9+E9</f>
        <v>1816.614</v>
      </c>
      <c r="G9" s="226">
        <v>5684.18</v>
      </c>
      <c r="H9" s="243"/>
      <c r="I9" s="612">
        <f>G9+H9</f>
        <v>5684.18</v>
      </c>
      <c r="J9" s="226"/>
      <c r="K9" s="226">
        <v>3316.873</v>
      </c>
      <c r="L9" s="613">
        <f t="shared" si="0"/>
        <v>10817.667</v>
      </c>
      <c r="M9" s="607"/>
      <c r="N9" s="675"/>
      <c r="O9" s="676"/>
      <c r="P9" s="100">
        <v>146.62936580778126</v>
      </c>
      <c r="Q9" s="93">
        <v>94.78746746427747</v>
      </c>
      <c r="R9" s="93">
        <v>64.6442593146968</v>
      </c>
      <c r="S9" s="101"/>
      <c r="T9" s="102"/>
      <c r="U9" s="93"/>
      <c r="V9" s="103">
        <v>66201.42857142857</v>
      </c>
      <c r="W9" s="104">
        <v>2500.1568951279937</v>
      </c>
      <c r="X9" s="93">
        <v>3.776590549598834</v>
      </c>
      <c r="Y9" s="100">
        <v>48780</v>
      </c>
      <c r="Z9" s="93">
        <v>2109.8884694903622</v>
      </c>
      <c r="AA9" s="93">
        <v>4.325314615601399</v>
      </c>
      <c r="AB9" s="105">
        <v>115.01570038860733</v>
      </c>
      <c r="AC9" s="102">
        <v>67.73817707617025</v>
      </c>
      <c r="AD9" s="93">
        <v>58.89472206603188</v>
      </c>
      <c r="AE9" s="102"/>
      <c r="AF9" s="106"/>
      <c r="AG9" s="93"/>
      <c r="AH9" s="100">
        <v>115.01570038860733</v>
      </c>
      <c r="AI9" s="103">
        <v>67.73817707617025</v>
      </c>
      <c r="AJ9" s="93">
        <v>58.89472206603188</v>
      </c>
      <c r="AK9" s="100">
        <v>2391.1008982661374</v>
      </c>
      <c r="AL9" s="93">
        <v>1703.3773837120762</v>
      </c>
      <c r="AM9" s="93">
        <v>71.23820600574608</v>
      </c>
      <c r="AN9" s="107">
        <v>184.402397697808</v>
      </c>
      <c r="AO9" s="104">
        <v>140.0004427072285</v>
      </c>
      <c r="AP9" s="108">
        <v>75.92116179349043</v>
      </c>
      <c r="AQ9" s="614"/>
      <c r="AR9" s="599"/>
    </row>
    <row r="10" spans="1:44" ht="27" customHeight="1">
      <c r="A10" s="611" t="s">
        <v>35</v>
      </c>
      <c r="B10" s="615" t="s">
        <v>36</v>
      </c>
      <c r="C10" s="616" t="s">
        <v>24</v>
      </c>
      <c r="D10" s="45"/>
      <c r="E10" s="176">
        <f>E6+E8</f>
        <v>92.682</v>
      </c>
      <c r="F10" s="609">
        <f aca="true" t="shared" si="1" ref="F10:K11">F6+F8</f>
        <v>92.682</v>
      </c>
      <c r="G10" s="581">
        <f t="shared" si="1"/>
        <v>1240.8201999999999</v>
      </c>
      <c r="H10" s="176"/>
      <c r="I10" s="609">
        <f t="shared" si="1"/>
        <v>1240.8201999999999</v>
      </c>
      <c r="J10" s="531">
        <f t="shared" si="1"/>
        <v>34.3386</v>
      </c>
      <c r="K10" s="538">
        <f t="shared" si="1"/>
        <v>1056.5328</v>
      </c>
      <c r="L10" s="610">
        <f t="shared" si="0"/>
        <v>2424.3736</v>
      </c>
      <c r="M10" s="607"/>
      <c r="N10" s="674" t="s">
        <v>37</v>
      </c>
      <c r="O10" s="673"/>
      <c r="P10" s="459">
        <v>7379.602500000001</v>
      </c>
      <c r="Q10" s="460">
        <v>695570.7911289367</v>
      </c>
      <c r="R10" s="461">
        <v>94.25586149510582</v>
      </c>
      <c r="S10" s="462">
        <v>88.1484</v>
      </c>
      <c r="T10" s="463">
        <v>7658.755128936721</v>
      </c>
      <c r="U10" s="464">
        <v>86.88478893475913</v>
      </c>
      <c r="V10" s="465">
        <v>0.0388</v>
      </c>
      <c r="W10" s="465">
        <v>12.787</v>
      </c>
      <c r="X10" s="464">
        <v>329.5618556701031</v>
      </c>
      <c r="Y10" s="459">
        <v>88.18719999999999</v>
      </c>
      <c r="Z10" s="460">
        <v>7671.542128936721</v>
      </c>
      <c r="AA10" s="464">
        <v>86.99156032776551</v>
      </c>
      <c r="AB10" s="466">
        <v>6437.4584</v>
      </c>
      <c r="AC10" s="465">
        <v>572777.138</v>
      </c>
      <c r="AD10" s="464">
        <v>88.9756643708952</v>
      </c>
      <c r="AE10" s="465"/>
      <c r="AF10" s="465"/>
      <c r="AG10" s="464"/>
      <c r="AH10" s="459">
        <v>6437.4584</v>
      </c>
      <c r="AI10" s="463">
        <v>572777.138</v>
      </c>
      <c r="AJ10" s="464">
        <v>88.9756643708952</v>
      </c>
      <c r="AK10" s="466">
        <v>727.0171</v>
      </c>
      <c r="AL10" s="465">
        <v>100257.668</v>
      </c>
      <c r="AM10" s="464">
        <v>137.90276459797164</v>
      </c>
      <c r="AN10" s="466">
        <v>126.9398</v>
      </c>
      <c r="AO10" s="465">
        <v>14864.443</v>
      </c>
      <c r="AP10" s="467">
        <v>117.09836473667045</v>
      </c>
      <c r="AQ10" s="614"/>
      <c r="AR10" s="599"/>
    </row>
    <row r="11" spans="1:44" ht="27" customHeight="1">
      <c r="A11" s="600"/>
      <c r="B11" s="602"/>
      <c r="C11" s="602" t="s">
        <v>29</v>
      </c>
      <c r="D11" s="44"/>
      <c r="E11" s="177">
        <f>E7+E9</f>
        <v>1816.614</v>
      </c>
      <c r="F11" s="612">
        <f t="shared" si="1"/>
        <v>1816.614</v>
      </c>
      <c r="G11" s="582">
        <f t="shared" si="1"/>
        <v>43554.287000000004</v>
      </c>
      <c r="H11" s="177"/>
      <c r="I11" s="612">
        <f t="shared" si="1"/>
        <v>43554.287000000004</v>
      </c>
      <c r="J11" s="527">
        <f t="shared" si="1"/>
        <v>1006.679</v>
      </c>
      <c r="K11" s="583">
        <f t="shared" si="1"/>
        <v>45538.14</v>
      </c>
      <c r="L11" s="613">
        <f t="shared" si="0"/>
        <v>91915.72</v>
      </c>
      <c r="M11" s="607"/>
      <c r="N11" s="674"/>
      <c r="O11" s="673"/>
      <c r="P11" s="92">
        <v>4598.0461000000005</v>
      </c>
      <c r="Q11" s="80">
        <v>776746.0625027095</v>
      </c>
      <c r="R11" s="93">
        <v>168.92959435589594</v>
      </c>
      <c r="S11" s="94">
        <v>0.0609</v>
      </c>
      <c r="T11" s="82">
        <v>27.667502709369472</v>
      </c>
      <c r="U11" s="95">
        <v>454.31038931641166</v>
      </c>
      <c r="V11" s="82">
        <v>35.0509</v>
      </c>
      <c r="W11" s="82">
        <v>1713.693</v>
      </c>
      <c r="X11" s="95">
        <v>48.89155485308508</v>
      </c>
      <c r="Y11" s="92">
        <v>35.111799999999995</v>
      </c>
      <c r="Z11" s="80">
        <v>1741.3605027093695</v>
      </c>
      <c r="AA11" s="95">
        <v>49.594737458899</v>
      </c>
      <c r="AB11" s="97">
        <v>4015.3906</v>
      </c>
      <c r="AC11" s="82">
        <v>668852.581</v>
      </c>
      <c r="AD11" s="95">
        <v>166.57223359540663</v>
      </c>
      <c r="AE11" s="82"/>
      <c r="AF11" s="82"/>
      <c r="AG11" s="95"/>
      <c r="AH11" s="97">
        <v>4015.3906</v>
      </c>
      <c r="AI11" s="82">
        <v>668852.581</v>
      </c>
      <c r="AJ11" s="95">
        <v>166.57223359540663</v>
      </c>
      <c r="AK11" s="97">
        <v>439.1542</v>
      </c>
      <c r="AL11" s="82">
        <v>90183.767</v>
      </c>
      <c r="AM11" s="95">
        <v>205.35786063300773</v>
      </c>
      <c r="AN11" s="97">
        <v>108.3895</v>
      </c>
      <c r="AO11" s="82">
        <v>15968.354</v>
      </c>
      <c r="AP11" s="99">
        <v>147.32380904054358</v>
      </c>
      <c r="AQ11" s="614"/>
      <c r="AR11" s="599"/>
    </row>
    <row r="12" spans="1:44" ht="27" customHeight="1">
      <c r="A12" s="607" t="s">
        <v>38</v>
      </c>
      <c r="B12" s="1"/>
      <c r="C12" s="616" t="s">
        <v>24</v>
      </c>
      <c r="D12" s="31">
        <v>0.085</v>
      </c>
      <c r="E12" s="158"/>
      <c r="F12" s="609">
        <f aca="true" t="shared" si="2" ref="F12:F23">D12+E12</f>
        <v>0.085</v>
      </c>
      <c r="G12" s="225"/>
      <c r="H12" s="242"/>
      <c r="I12" s="609"/>
      <c r="J12" s="225">
        <v>0.0094</v>
      </c>
      <c r="K12" s="532"/>
      <c r="L12" s="610">
        <f t="shared" si="0"/>
        <v>0.09440000000000001</v>
      </c>
      <c r="M12" s="607"/>
      <c r="N12" s="677"/>
      <c r="O12" s="678"/>
      <c r="P12" s="100">
        <v>160.4943130083015</v>
      </c>
      <c r="Q12" s="93">
        <v>89.54931665669183</v>
      </c>
      <c r="R12" s="93">
        <v>55.79594378030076</v>
      </c>
      <c r="S12" s="101">
        <v>144742.85714285713</v>
      </c>
      <c r="T12" s="102">
        <v>27681.410965736053</v>
      </c>
      <c r="U12" s="93">
        <v>19.124543699185985</v>
      </c>
      <c r="V12" s="103">
        <v>0.11069615901446184</v>
      </c>
      <c r="W12" s="104">
        <v>0.7461663203385904</v>
      </c>
      <c r="X12" s="93">
        <v>674.0670380813377</v>
      </c>
      <c r="Y12" s="100">
        <v>251.1611481040562</v>
      </c>
      <c r="Z12" s="93">
        <v>440.5487615574505</v>
      </c>
      <c r="AA12" s="93">
        <v>175.40482072288142</v>
      </c>
      <c r="AB12" s="105">
        <v>160.31960626694698</v>
      </c>
      <c r="AC12" s="102">
        <v>85.63578197510164</v>
      </c>
      <c r="AD12" s="93">
        <v>53.415663853683704</v>
      </c>
      <c r="AE12" s="102"/>
      <c r="AF12" s="106"/>
      <c r="AG12" s="93"/>
      <c r="AH12" s="100">
        <v>160.31960626694698</v>
      </c>
      <c r="AI12" s="103">
        <v>85.63578197510164</v>
      </c>
      <c r="AJ12" s="93">
        <v>53.415663853683704</v>
      </c>
      <c r="AK12" s="100">
        <v>165.5493901686469</v>
      </c>
      <c r="AL12" s="93">
        <v>111.17041495949043</v>
      </c>
      <c r="AM12" s="93">
        <v>67.15241587192799</v>
      </c>
      <c r="AN12" s="107">
        <v>117.11448064618806</v>
      </c>
      <c r="AO12" s="104">
        <v>93.08688296865162</v>
      </c>
      <c r="AP12" s="108">
        <v>79.48366628536256</v>
      </c>
      <c r="AQ12" s="614"/>
      <c r="AR12" s="599"/>
    </row>
    <row r="13" spans="1:44" ht="27" customHeight="1">
      <c r="A13" s="600"/>
      <c r="B13" s="601"/>
      <c r="C13" s="602" t="s">
        <v>29</v>
      </c>
      <c r="D13" s="66">
        <v>9.812879908949247</v>
      </c>
      <c r="E13" s="163"/>
      <c r="F13" s="612">
        <f t="shared" si="2"/>
        <v>9.812879908949247</v>
      </c>
      <c r="G13" s="226"/>
      <c r="H13" s="243"/>
      <c r="I13" s="612"/>
      <c r="J13" s="226">
        <v>0.609</v>
      </c>
      <c r="K13" s="533"/>
      <c r="L13" s="613">
        <f t="shared" si="0"/>
        <v>10.421879908949247</v>
      </c>
      <c r="M13" s="607"/>
      <c r="N13" s="674" t="s">
        <v>39</v>
      </c>
      <c r="O13" s="673"/>
      <c r="P13" s="83">
        <v>3833.7405</v>
      </c>
      <c r="Q13" s="84">
        <v>307659.19200000004</v>
      </c>
      <c r="R13" s="85">
        <v>80.2503956644953</v>
      </c>
      <c r="S13" s="109"/>
      <c r="T13" s="81"/>
      <c r="U13" s="88"/>
      <c r="V13" s="79">
        <v>1.176</v>
      </c>
      <c r="W13" s="79">
        <v>353.095</v>
      </c>
      <c r="X13" s="88">
        <v>300.2508503401361</v>
      </c>
      <c r="Y13" s="83">
        <v>1.176</v>
      </c>
      <c r="Z13" s="84">
        <v>353.095</v>
      </c>
      <c r="AA13" s="88">
        <v>300.2508503401361</v>
      </c>
      <c r="AB13" s="110"/>
      <c r="AC13" s="79"/>
      <c r="AD13" s="88"/>
      <c r="AE13" s="79"/>
      <c r="AF13" s="79"/>
      <c r="AG13" s="88"/>
      <c r="AH13" s="83"/>
      <c r="AI13" s="81"/>
      <c r="AJ13" s="88"/>
      <c r="AK13" s="110">
        <v>1851.948</v>
      </c>
      <c r="AL13" s="79">
        <v>153416.271</v>
      </c>
      <c r="AM13" s="88">
        <v>82.8404852620052</v>
      </c>
      <c r="AN13" s="110">
        <v>1980.6165</v>
      </c>
      <c r="AO13" s="79">
        <v>153889.826</v>
      </c>
      <c r="AP13" s="91">
        <v>77.69794202966601</v>
      </c>
      <c r="AQ13" s="614"/>
      <c r="AR13" s="599"/>
    </row>
    <row r="14" spans="1:44" ht="27" customHeight="1">
      <c r="A14" s="607"/>
      <c r="B14" s="615" t="s">
        <v>40</v>
      </c>
      <c r="C14" s="616" t="s">
        <v>24</v>
      </c>
      <c r="D14" s="31">
        <v>5.786</v>
      </c>
      <c r="E14" s="158">
        <v>14.5018</v>
      </c>
      <c r="F14" s="609">
        <f t="shared" si="2"/>
        <v>20.287799999999997</v>
      </c>
      <c r="G14" s="225">
        <v>0.053</v>
      </c>
      <c r="H14" s="242"/>
      <c r="I14" s="609">
        <f>G14+H14</f>
        <v>0.053</v>
      </c>
      <c r="J14" s="225">
        <v>0.4626</v>
      </c>
      <c r="K14" s="534"/>
      <c r="L14" s="610">
        <f t="shared" si="0"/>
        <v>20.803399999999996</v>
      </c>
      <c r="M14" s="607"/>
      <c r="N14" s="674"/>
      <c r="O14" s="673"/>
      <c r="P14" s="449">
        <v>1028.899</v>
      </c>
      <c r="Q14" s="450">
        <v>114025.2570041746</v>
      </c>
      <c r="R14" s="451">
        <v>110.82259483600879</v>
      </c>
      <c r="S14" s="468">
        <v>0.09</v>
      </c>
      <c r="T14" s="456">
        <v>42.63000417458826</v>
      </c>
      <c r="U14" s="454">
        <v>473.66671305098066</v>
      </c>
      <c r="V14" s="453">
        <v>0.095</v>
      </c>
      <c r="W14" s="458">
        <v>67.935</v>
      </c>
      <c r="X14" s="454">
        <v>715.1052631578948</v>
      </c>
      <c r="Y14" s="449">
        <v>0.185</v>
      </c>
      <c r="Z14" s="450">
        <v>110.56500417458827</v>
      </c>
      <c r="AA14" s="454">
        <v>597.6486712139906</v>
      </c>
      <c r="AB14" s="457"/>
      <c r="AC14" s="450"/>
      <c r="AD14" s="454"/>
      <c r="AE14" s="453"/>
      <c r="AF14" s="456"/>
      <c r="AG14" s="454"/>
      <c r="AH14" s="449"/>
      <c r="AI14" s="453"/>
      <c r="AJ14" s="454"/>
      <c r="AK14" s="449">
        <v>160.313</v>
      </c>
      <c r="AL14" s="450">
        <v>22463.107</v>
      </c>
      <c r="AM14" s="454">
        <v>140.12030839669896</v>
      </c>
      <c r="AN14" s="457">
        <v>868.401</v>
      </c>
      <c r="AO14" s="458">
        <v>91451.585</v>
      </c>
      <c r="AP14" s="455">
        <v>105.31031746854278</v>
      </c>
      <c r="AQ14" s="614"/>
      <c r="AR14" s="599"/>
    </row>
    <row r="15" spans="1:44" ht="27" customHeight="1">
      <c r="A15" s="607" t="s">
        <v>128</v>
      </c>
      <c r="B15" s="602"/>
      <c r="C15" s="602" t="s">
        <v>29</v>
      </c>
      <c r="D15" s="66">
        <v>19943.38781495132</v>
      </c>
      <c r="E15" s="163">
        <v>47565.552</v>
      </c>
      <c r="F15" s="612">
        <f t="shared" si="2"/>
        <v>67508.93981495133</v>
      </c>
      <c r="G15" s="226">
        <v>157.41</v>
      </c>
      <c r="H15" s="243"/>
      <c r="I15" s="612">
        <f>G15+H15</f>
        <v>157.41</v>
      </c>
      <c r="J15" s="226">
        <v>2848.34</v>
      </c>
      <c r="K15" s="533"/>
      <c r="L15" s="613">
        <f t="shared" si="0"/>
        <v>70514.68981495133</v>
      </c>
      <c r="M15" s="607"/>
      <c r="N15" s="677"/>
      <c r="O15" s="678"/>
      <c r="P15" s="100">
        <v>372.60610613869784</v>
      </c>
      <c r="Q15" s="93">
        <v>269.81670559947634</v>
      </c>
      <c r="R15" s="93">
        <v>72.4133880669794</v>
      </c>
      <c r="S15" s="101"/>
      <c r="T15" s="102"/>
      <c r="U15" s="93"/>
      <c r="V15" s="103">
        <v>1237.8947368421052</v>
      </c>
      <c r="W15" s="104">
        <v>519.7541767866343</v>
      </c>
      <c r="X15" s="93">
        <v>41.986944553342056</v>
      </c>
      <c r="Y15" s="100">
        <v>635.6756756756756</v>
      </c>
      <c r="Z15" s="93">
        <v>319.35511840839206</v>
      </c>
      <c r="AA15" s="93">
        <v>50.2386878448576</v>
      </c>
      <c r="AB15" s="105"/>
      <c r="AC15" s="102"/>
      <c r="AD15" s="93"/>
      <c r="AE15" s="102"/>
      <c r="AF15" s="106"/>
      <c r="AG15" s="93"/>
      <c r="AH15" s="100"/>
      <c r="AI15" s="103"/>
      <c r="AJ15" s="93"/>
      <c r="AK15" s="100">
        <v>1155.2076250834307</v>
      </c>
      <c r="AL15" s="93">
        <v>682.9699515743749</v>
      </c>
      <c r="AM15" s="93">
        <v>59.12096983648718</v>
      </c>
      <c r="AN15" s="107">
        <v>228.0762573972163</v>
      </c>
      <c r="AO15" s="104">
        <v>168.27464061995207</v>
      </c>
      <c r="AP15" s="108">
        <v>73.77999031564514</v>
      </c>
      <c r="AQ15" s="614"/>
      <c r="AR15" s="599"/>
    </row>
    <row r="16" spans="1:44" ht="27" customHeight="1">
      <c r="A16" s="611" t="s">
        <v>41</v>
      </c>
      <c r="B16" s="615" t="s">
        <v>42</v>
      </c>
      <c r="C16" s="616" t="s">
        <v>24</v>
      </c>
      <c r="D16" s="31">
        <v>0.385</v>
      </c>
      <c r="E16" s="158"/>
      <c r="F16" s="609">
        <f t="shared" si="2"/>
        <v>0.385</v>
      </c>
      <c r="G16" s="225">
        <v>0.176</v>
      </c>
      <c r="H16" s="242"/>
      <c r="I16" s="609">
        <f>G16+H16</f>
        <v>0.176</v>
      </c>
      <c r="J16" s="225">
        <v>0.7168</v>
      </c>
      <c r="K16" s="534">
        <v>0.2885</v>
      </c>
      <c r="L16" s="610">
        <f t="shared" si="0"/>
        <v>1.5662999999999998</v>
      </c>
      <c r="M16" s="607"/>
      <c r="N16" s="674" t="s">
        <v>38</v>
      </c>
      <c r="O16" s="673"/>
      <c r="P16" s="459">
        <v>0.09440000000000001</v>
      </c>
      <c r="Q16" s="460">
        <v>10.421879908949247</v>
      </c>
      <c r="R16" s="461">
        <v>110.40127022191997</v>
      </c>
      <c r="S16" s="462">
        <v>0.085</v>
      </c>
      <c r="T16" s="463">
        <v>9.812879908949247</v>
      </c>
      <c r="U16" s="464">
        <v>115.44564598763819</v>
      </c>
      <c r="V16" s="465"/>
      <c r="W16" s="465"/>
      <c r="X16" s="464"/>
      <c r="Y16" s="459">
        <v>0.085</v>
      </c>
      <c r="Z16" s="460">
        <v>9.812879908949247</v>
      </c>
      <c r="AA16" s="464">
        <v>115.44564598763819</v>
      </c>
      <c r="AB16" s="466"/>
      <c r="AC16" s="465"/>
      <c r="AD16" s="464"/>
      <c r="AE16" s="465"/>
      <c r="AF16" s="465"/>
      <c r="AG16" s="464"/>
      <c r="AH16" s="459"/>
      <c r="AI16" s="463"/>
      <c r="AJ16" s="464"/>
      <c r="AK16" s="466">
        <v>0.0094</v>
      </c>
      <c r="AL16" s="465">
        <v>0.609</v>
      </c>
      <c r="AM16" s="464">
        <v>64.7872340425532</v>
      </c>
      <c r="AN16" s="466"/>
      <c r="AO16" s="465"/>
      <c r="AP16" s="467"/>
      <c r="AQ16" s="614"/>
      <c r="AR16" s="599"/>
    </row>
    <row r="17" spans="1:44" ht="27" customHeight="1">
      <c r="A17" s="611" t="s">
        <v>128</v>
      </c>
      <c r="B17" s="602"/>
      <c r="C17" s="602" t="s">
        <v>29</v>
      </c>
      <c r="D17" s="66">
        <v>147.3422386328558</v>
      </c>
      <c r="E17" s="163"/>
      <c r="F17" s="612">
        <f t="shared" si="2"/>
        <v>147.3422386328558</v>
      </c>
      <c r="G17" s="226">
        <v>583.503</v>
      </c>
      <c r="H17" s="243"/>
      <c r="I17" s="612">
        <f>G17+H17</f>
        <v>583.503</v>
      </c>
      <c r="J17" s="226">
        <v>1274.864</v>
      </c>
      <c r="K17" s="533">
        <v>878.62</v>
      </c>
      <c r="L17" s="613">
        <f t="shared" si="0"/>
        <v>2884.329238632856</v>
      </c>
      <c r="M17" s="607"/>
      <c r="N17" s="674"/>
      <c r="O17" s="673"/>
      <c r="P17" s="92">
        <v>0.6518</v>
      </c>
      <c r="Q17" s="80">
        <v>77.62230615967695</v>
      </c>
      <c r="R17" s="93">
        <v>119.08914722257893</v>
      </c>
      <c r="S17" s="112">
        <v>0.5298</v>
      </c>
      <c r="T17" s="80">
        <v>62.90130615967695</v>
      </c>
      <c r="U17" s="95">
        <v>118.72651219267071</v>
      </c>
      <c r="V17" s="80">
        <v>0.122</v>
      </c>
      <c r="W17" s="80">
        <v>14.721</v>
      </c>
      <c r="X17" s="95">
        <v>120.66393442622952</v>
      </c>
      <c r="Y17" s="92">
        <v>0.6518</v>
      </c>
      <c r="Z17" s="80">
        <v>77.62230615967695</v>
      </c>
      <c r="AA17" s="95">
        <v>119.08914722257893</v>
      </c>
      <c r="AB17" s="97"/>
      <c r="AC17" s="80"/>
      <c r="AD17" s="95"/>
      <c r="AE17" s="80"/>
      <c r="AF17" s="80"/>
      <c r="AG17" s="95"/>
      <c r="AH17" s="97"/>
      <c r="AI17" s="82"/>
      <c r="AJ17" s="95"/>
      <c r="AK17" s="97"/>
      <c r="AL17" s="80"/>
      <c r="AM17" s="95"/>
      <c r="AN17" s="97"/>
      <c r="AO17" s="80"/>
      <c r="AP17" s="99"/>
      <c r="AQ17" s="614"/>
      <c r="AR17" s="599"/>
    </row>
    <row r="18" spans="1:44" ht="27" customHeight="1">
      <c r="A18" s="611" t="s">
        <v>43</v>
      </c>
      <c r="B18" s="615" t="s">
        <v>44</v>
      </c>
      <c r="C18" s="616" t="s">
        <v>24</v>
      </c>
      <c r="D18" s="31">
        <v>89.4482</v>
      </c>
      <c r="E18" s="158">
        <v>80.3618</v>
      </c>
      <c r="F18" s="609">
        <f t="shared" si="2"/>
        <v>169.81</v>
      </c>
      <c r="G18" s="225"/>
      <c r="H18" s="242"/>
      <c r="I18" s="609"/>
      <c r="J18" s="225">
        <v>65.53</v>
      </c>
      <c r="K18" s="534"/>
      <c r="L18" s="610">
        <f t="shared" si="0"/>
        <v>235.34</v>
      </c>
      <c r="M18" s="607"/>
      <c r="N18" s="677"/>
      <c r="O18" s="678"/>
      <c r="P18" s="100">
        <v>14.482970236268795</v>
      </c>
      <c r="Q18" s="93">
        <v>13.42639818960079</v>
      </c>
      <c r="R18" s="93">
        <v>92.70472817777323</v>
      </c>
      <c r="S18" s="101">
        <v>16.04379010947527</v>
      </c>
      <c r="T18" s="102">
        <v>15.600439017973558</v>
      </c>
      <c r="U18" s="93">
        <v>97.23661872614576</v>
      </c>
      <c r="V18" s="103"/>
      <c r="W18" s="104"/>
      <c r="X18" s="93"/>
      <c r="Y18" s="100">
        <v>13.040810064436945</v>
      </c>
      <c r="Z18" s="93">
        <v>12.641829899723875</v>
      </c>
      <c r="AA18" s="93">
        <v>96.94052621929436</v>
      </c>
      <c r="AB18" s="105"/>
      <c r="AC18" s="102"/>
      <c r="AD18" s="93"/>
      <c r="AE18" s="102"/>
      <c r="AF18" s="106"/>
      <c r="AG18" s="93"/>
      <c r="AH18" s="100"/>
      <c r="AI18" s="103"/>
      <c r="AJ18" s="93"/>
      <c r="AK18" s="107"/>
      <c r="AL18" s="93"/>
      <c r="AM18" s="93"/>
      <c r="AN18" s="107"/>
      <c r="AO18" s="104"/>
      <c r="AP18" s="108"/>
      <c r="AQ18" s="614"/>
      <c r="AR18" s="599"/>
    </row>
    <row r="19" spans="1:44" ht="27" customHeight="1">
      <c r="A19" s="611"/>
      <c r="B19" s="602"/>
      <c r="C19" s="602" t="s">
        <v>29</v>
      </c>
      <c r="D19" s="66">
        <v>130123.05359262743</v>
      </c>
      <c r="E19" s="163">
        <v>131180.678</v>
      </c>
      <c r="F19" s="612">
        <f t="shared" si="2"/>
        <v>261303.73159262745</v>
      </c>
      <c r="G19" s="226"/>
      <c r="H19" s="243"/>
      <c r="I19" s="612"/>
      <c r="J19" s="226">
        <v>98167.78</v>
      </c>
      <c r="K19" s="533"/>
      <c r="L19" s="613">
        <f t="shared" si="0"/>
        <v>359471.51159262744</v>
      </c>
      <c r="M19" s="607"/>
      <c r="N19" s="674" t="s">
        <v>45</v>
      </c>
      <c r="O19" s="673"/>
      <c r="P19" s="83">
        <v>816.3013</v>
      </c>
      <c r="Q19" s="84">
        <v>652853.283336069</v>
      </c>
      <c r="R19" s="85">
        <v>799.7699909776807</v>
      </c>
      <c r="S19" s="109">
        <v>307.639</v>
      </c>
      <c r="T19" s="81">
        <v>239681.35433606902</v>
      </c>
      <c r="U19" s="88">
        <v>779.0993805599063</v>
      </c>
      <c r="V19" s="79">
        <v>374.0632</v>
      </c>
      <c r="W19" s="79">
        <v>279776.63899999997</v>
      </c>
      <c r="X19" s="88">
        <v>747.9394899043797</v>
      </c>
      <c r="Y19" s="83">
        <v>681.7022</v>
      </c>
      <c r="Z19" s="84">
        <v>519457.993336069</v>
      </c>
      <c r="AA19" s="88">
        <v>762.001345068373</v>
      </c>
      <c r="AB19" s="110">
        <v>0.22899999999999998</v>
      </c>
      <c r="AC19" s="79">
        <v>740.913</v>
      </c>
      <c r="AD19" s="88">
        <v>3235.4279475982535</v>
      </c>
      <c r="AE19" s="79"/>
      <c r="AF19" s="79"/>
      <c r="AG19" s="88"/>
      <c r="AH19" s="83">
        <v>0.22899999999999998</v>
      </c>
      <c r="AI19" s="81">
        <v>740.913</v>
      </c>
      <c r="AJ19" s="88">
        <v>3235.4279475982535</v>
      </c>
      <c r="AK19" s="110">
        <v>134.0816</v>
      </c>
      <c r="AL19" s="79">
        <v>131775.757</v>
      </c>
      <c r="AM19" s="88">
        <v>982.802688810396</v>
      </c>
      <c r="AN19" s="110">
        <v>0.2885</v>
      </c>
      <c r="AO19" s="79">
        <v>878.62</v>
      </c>
      <c r="AP19" s="91">
        <v>3045.476603119584</v>
      </c>
      <c r="AQ19" s="614"/>
      <c r="AR19" s="599"/>
    </row>
    <row r="20" spans="1:44" ht="27" customHeight="1">
      <c r="A20" s="611" t="s">
        <v>46</v>
      </c>
      <c r="B20" s="615" t="s">
        <v>47</v>
      </c>
      <c r="C20" s="616" t="s">
        <v>24</v>
      </c>
      <c r="D20" s="31">
        <v>2.6028</v>
      </c>
      <c r="E20" s="158">
        <v>1.7788</v>
      </c>
      <c r="F20" s="609">
        <f t="shared" si="2"/>
        <v>4.3816</v>
      </c>
      <c r="G20" s="225"/>
      <c r="H20" s="242"/>
      <c r="I20" s="609"/>
      <c r="J20" s="225">
        <v>2.4522</v>
      </c>
      <c r="K20" s="534"/>
      <c r="L20" s="610">
        <f t="shared" si="0"/>
        <v>6.8338</v>
      </c>
      <c r="M20" s="607"/>
      <c r="N20" s="674"/>
      <c r="O20" s="673"/>
      <c r="P20" s="449">
        <v>744.1538</v>
      </c>
      <c r="Q20" s="450">
        <v>675054.7271910701</v>
      </c>
      <c r="R20" s="451">
        <v>907.1440973506687</v>
      </c>
      <c r="S20" s="468">
        <v>359.2754</v>
      </c>
      <c r="T20" s="453">
        <v>292987.08319107007</v>
      </c>
      <c r="U20" s="454">
        <v>815.4944179063473</v>
      </c>
      <c r="V20" s="453">
        <v>309.294</v>
      </c>
      <c r="W20" s="453">
        <v>296588.465</v>
      </c>
      <c r="X20" s="454">
        <v>958.920848771719</v>
      </c>
      <c r="Y20" s="449">
        <v>668.5694</v>
      </c>
      <c r="Z20" s="450">
        <v>589575.5481910701</v>
      </c>
      <c r="AA20" s="454">
        <v>881.8464443497865</v>
      </c>
      <c r="AB20" s="457">
        <v>0.089</v>
      </c>
      <c r="AC20" s="453">
        <v>216.24800000000002</v>
      </c>
      <c r="AD20" s="454">
        <v>2429.752808988764</v>
      </c>
      <c r="AE20" s="453"/>
      <c r="AF20" s="453"/>
      <c r="AG20" s="454"/>
      <c r="AH20" s="449">
        <v>0.089</v>
      </c>
      <c r="AI20" s="453">
        <v>216.24800000000002</v>
      </c>
      <c r="AJ20" s="454">
        <v>2429.752808988764</v>
      </c>
      <c r="AK20" s="457">
        <v>75.36189999999999</v>
      </c>
      <c r="AL20" s="453">
        <v>84932.182</v>
      </c>
      <c r="AM20" s="454">
        <v>1126.9909861614424</v>
      </c>
      <c r="AN20" s="457">
        <v>0.1335</v>
      </c>
      <c r="AO20" s="453">
        <v>330.749</v>
      </c>
      <c r="AP20" s="455">
        <v>2477.5205992509364</v>
      </c>
      <c r="AQ20" s="614"/>
      <c r="AR20" s="599"/>
    </row>
    <row r="21" spans="1:44" ht="27" customHeight="1">
      <c r="A21" s="611"/>
      <c r="B21" s="602" t="s">
        <v>48</v>
      </c>
      <c r="C21" s="602" t="s">
        <v>29</v>
      </c>
      <c r="D21" s="66">
        <v>4146.81116152299</v>
      </c>
      <c r="E21" s="163">
        <v>2070.762</v>
      </c>
      <c r="F21" s="612">
        <f t="shared" si="2"/>
        <v>6217.573161522991</v>
      </c>
      <c r="G21" s="226"/>
      <c r="H21" s="243"/>
      <c r="I21" s="612"/>
      <c r="J21" s="226">
        <v>4340.467</v>
      </c>
      <c r="K21" s="533"/>
      <c r="L21" s="613">
        <f t="shared" si="0"/>
        <v>10558.04016152299</v>
      </c>
      <c r="M21" s="607"/>
      <c r="N21" s="674"/>
      <c r="O21" s="678"/>
      <c r="P21" s="100">
        <v>109.69524041938641</v>
      </c>
      <c r="Q21" s="93">
        <v>96.71116385668726</v>
      </c>
      <c r="R21" s="93">
        <v>88.16350051920348</v>
      </c>
      <c r="S21" s="101">
        <v>85.62762716289511</v>
      </c>
      <c r="T21" s="102">
        <v>81.80611640812917</v>
      </c>
      <c r="U21" s="93">
        <v>95.53705867909194</v>
      </c>
      <c r="V21" s="103">
        <v>120.94098171965832</v>
      </c>
      <c r="W21" s="104">
        <v>94.33159816245717</v>
      </c>
      <c r="X21" s="93">
        <v>77.99804236839931</v>
      </c>
      <c r="Y21" s="100">
        <v>101.96431365240466</v>
      </c>
      <c r="Z21" s="93">
        <v>88.10711280850518</v>
      </c>
      <c r="AA21" s="93">
        <v>86.40975420955753</v>
      </c>
      <c r="AB21" s="105">
        <v>257.30337078651684</v>
      </c>
      <c r="AC21" s="102">
        <v>342.621897081129</v>
      </c>
      <c r="AD21" s="93">
        <v>133.1587285599148</v>
      </c>
      <c r="AE21" s="102"/>
      <c r="AF21" s="106"/>
      <c r="AG21" s="93"/>
      <c r="AH21" s="100">
        <v>257.30337078651684</v>
      </c>
      <c r="AI21" s="103">
        <v>342.621897081129</v>
      </c>
      <c r="AJ21" s="93">
        <v>133.1587285599148</v>
      </c>
      <c r="AK21" s="107">
        <v>177.91695803847836</v>
      </c>
      <c r="AL21" s="93">
        <v>155.15409341537935</v>
      </c>
      <c r="AM21" s="93">
        <v>87.20590500531374</v>
      </c>
      <c r="AN21" s="107">
        <v>216.10486891385764</v>
      </c>
      <c r="AO21" s="104">
        <v>265.64554994875266</v>
      </c>
      <c r="AP21" s="108">
        <v>122.92437060020272</v>
      </c>
      <c r="AQ21" s="614"/>
      <c r="AR21" s="599"/>
    </row>
    <row r="22" spans="1:44" ht="27" customHeight="1">
      <c r="A22" s="611" t="s">
        <v>35</v>
      </c>
      <c r="B22" s="615" t="s">
        <v>49</v>
      </c>
      <c r="C22" s="616" t="s">
        <v>24</v>
      </c>
      <c r="D22" s="31">
        <v>209.417</v>
      </c>
      <c r="E22" s="158">
        <v>277.4208</v>
      </c>
      <c r="F22" s="609">
        <f t="shared" si="2"/>
        <v>486.8378</v>
      </c>
      <c r="G22" s="225"/>
      <c r="H22" s="242"/>
      <c r="I22" s="609"/>
      <c r="J22" s="225">
        <v>64.92</v>
      </c>
      <c r="K22" s="534"/>
      <c r="L22" s="610">
        <f t="shared" si="0"/>
        <v>551.7578</v>
      </c>
      <c r="M22" s="607"/>
      <c r="N22" s="674"/>
      <c r="O22" s="3"/>
      <c r="P22" s="459">
        <v>20.803399999999996</v>
      </c>
      <c r="Q22" s="460">
        <v>70514.68981495133</v>
      </c>
      <c r="R22" s="461">
        <v>3389.575252840946</v>
      </c>
      <c r="S22" s="462">
        <v>5.786</v>
      </c>
      <c r="T22" s="463">
        <v>19943.38781495132</v>
      </c>
      <c r="U22" s="464">
        <v>3446.835087271227</v>
      </c>
      <c r="V22" s="465">
        <v>14.5018</v>
      </c>
      <c r="W22" s="465">
        <v>47565.552</v>
      </c>
      <c r="X22" s="464">
        <v>3279.9757271511126</v>
      </c>
      <c r="Y22" s="459">
        <v>20.287799999999997</v>
      </c>
      <c r="Z22" s="460">
        <v>67508.93981495133</v>
      </c>
      <c r="AA22" s="464">
        <v>3327.5633540823223</v>
      </c>
      <c r="AB22" s="466">
        <v>0.053</v>
      </c>
      <c r="AC22" s="465">
        <v>157.41</v>
      </c>
      <c r="AD22" s="464">
        <v>2970</v>
      </c>
      <c r="AE22" s="465"/>
      <c r="AF22" s="465"/>
      <c r="AG22" s="464"/>
      <c r="AH22" s="459">
        <v>0.053</v>
      </c>
      <c r="AI22" s="463">
        <v>157.41</v>
      </c>
      <c r="AJ22" s="464">
        <v>2970</v>
      </c>
      <c r="AK22" s="466">
        <v>0.4626</v>
      </c>
      <c r="AL22" s="465">
        <v>2848.34</v>
      </c>
      <c r="AM22" s="464">
        <v>6157.241677475141</v>
      </c>
      <c r="AN22" s="466"/>
      <c r="AO22" s="465"/>
      <c r="AP22" s="467"/>
      <c r="AQ22" s="614"/>
      <c r="AR22" s="599"/>
    </row>
    <row r="23" spans="1:44" ht="27" customHeight="1">
      <c r="A23" s="607"/>
      <c r="B23" s="602"/>
      <c r="C23" s="602" t="s">
        <v>29</v>
      </c>
      <c r="D23" s="66">
        <v>85320.75952833441</v>
      </c>
      <c r="E23" s="163">
        <v>98959.647</v>
      </c>
      <c r="F23" s="612">
        <f t="shared" si="2"/>
        <v>184280.40652833442</v>
      </c>
      <c r="G23" s="226"/>
      <c r="H23" s="243"/>
      <c r="I23" s="612"/>
      <c r="J23" s="226">
        <v>25144.306</v>
      </c>
      <c r="K23" s="533"/>
      <c r="L23" s="613">
        <f t="shared" si="0"/>
        <v>209424.71252833444</v>
      </c>
      <c r="M23" s="607"/>
      <c r="N23" s="679"/>
      <c r="O23" s="3" t="s">
        <v>40</v>
      </c>
      <c r="P23" s="92">
        <v>18.101699999999997</v>
      </c>
      <c r="Q23" s="80">
        <v>61930.95529342111</v>
      </c>
      <c r="R23" s="93">
        <v>3421.2784044272703</v>
      </c>
      <c r="S23" s="94">
        <v>4.2652</v>
      </c>
      <c r="T23" s="82">
        <v>13208.140293421111</v>
      </c>
      <c r="U23" s="95">
        <v>3096.7223795885566</v>
      </c>
      <c r="V23" s="82">
        <v>13.5323</v>
      </c>
      <c r="W23" s="82">
        <v>47723.49</v>
      </c>
      <c r="X23" s="95">
        <v>3526.6355312844084</v>
      </c>
      <c r="Y23" s="92">
        <v>17.7975</v>
      </c>
      <c r="Z23" s="80">
        <v>60931.63029342111</v>
      </c>
      <c r="AA23" s="95">
        <v>3423.6061409423296</v>
      </c>
      <c r="AB23" s="97">
        <v>0.022</v>
      </c>
      <c r="AC23" s="82">
        <v>64.68</v>
      </c>
      <c r="AD23" s="93">
        <v>2940.0000000000005</v>
      </c>
      <c r="AE23" s="82"/>
      <c r="AF23" s="82"/>
      <c r="AG23" s="95"/>
      <c r="AH23" s="92">
        <v>0.022</v>
      </c>
      <c r="AI23" s="82">
        <v>64.68</v>
      </c>
      <c r="AJ23" s="95">
        <v>2940.0000000000005</v>
      </c>
      <c r="AK23" s="97">
        <v>0.2822</v>
      </c>
      <c r="AL23" s="82">
        <v>934.645</v>
      </c>
      <c r="AM23" s="95">
        <v>3311.995038979447</v>
      </c>
      <c r="AN23" s="97"/>
      <c r="AO23" s="82"/>
      <c r="AP23" s="99"/>
      <c r="AQ23" s="614"/>
      <c r="AR23" s="599"/>
    </row>
    <row r="24" spans="1:44" ht="27" customHeight="1">
      <c r="A24" s="607"/>
      <c r="B24" s="615" t="s">
        <v>36</v>
      </c>
      <c r="C24" s="616" t="s">
        <v>24</v>
      </c>
      <c r="D24" s="30">
        <f aca="true" t="shared" si="3" ref="D24:K25">D14+D16+D18+D20+D22</f>
        <v>307.639</v>
      </c>
      <c r="E24" s="188">
        <f t="shared" si="3"/>
        <v>374.0632</v>
      </c>
      <c r="F24" s="609">
        <f t="shared" si="3"/>
        <v>681.7022</v>
      </c>
      <c r="G24" s="233">
        <f t="shared" si="3"/>
        <v>0.22899999999999998</v>
      </c>
      <c r="H24" s="176"/>
      <c r="I24" s="609">
        <f>I14+I16+I18+I20+I22</f>
        <v>0.22899999999999998</v>
      </c>
      <c r="J24" s="233">
        <f t="shared" si="3"/>
        <v>134.0816</v>
      </c>
      <c r="K24" s="233">
        <f t="shared" si="3"/>
        <v>0.2885</v>
      </c>
      <c r="L24" s="610">
        <f t="shared" si="0"/>
        <v>816.3013</v>
      </c>
      <c r="M24" s="607"/>
      <c r="N24" s="674"/>
      <c r="O24" s="2"/>
      <c r="P24" s="100">
        <v>114.92511753039769</v>
      </c>
      <c r="Q24" s="93">
        <v>113.86016811925725</v>
      </c>
      <c r="R24" s="93">
        <v>99.07335364624818</v>
      </c>
      <c r="S24" s="101">
        <v>135.6560067523211</v>
      </c>
      <c r="T24" s="102">
        <v>150.99315552307536</v>
      </c>
      <c r="U24" s="93">
        <v>111.30591201815088</v>
      </c>
      <c r="V24" s="103">
        <v>107.16434013434524</v>
      </c>
      <c r="W24" s="104">
        <v>99.66905605604285</v>
      </c>
      <c r="X24" s="93">
        <v>93.00580391863001</v>
      </c>
      <c r="Y24" s="100">
        <v>113.99241466498103</v>
      </c>
      <c r="Z24" s="93">
        <v>110.79457334369138</v>
      </c>
      <c r="AA24" s="93">
        <v>97.19468937412374</v>
      </c>
      <c r="AB24" s="105">
        <v>240.9090909090909</v>
      </c>
      <c r="AC24" s="102">
        <v>243.36734693877546</v>
      </c>
      <c r="AD24" s="93">
        <v>101.0204081632653</v>
      </c>
      <c r="AE24" s="102"/>
      <c r="AF24" s="106"/>
      <c r="AG24" s="93"/>
      <c r="AH24" s="100">
        <v>240.9090909090909</v>
      </c>
      <c r="AI24" s="103">
        <v>243.36734693877546</v>
      </c>
      <c r="AJ24" s="93">
        <v>101.0204081632653</v>
      </c>
      <c r="AK24" s="107">
        <v>163.92629340892984</v>
      </c>
      <c r="AL24" s="93">
        <v>304.75100171722954</v>
      </c>
      <c r="AM24" s="93">
        <v>185.90733394855638</v>
      </c>
      <c r="AN24" s="107"/>
      <c r="AO24" s="104"/>
      <c r="AP24" s="108"/>
      <c r="AQ24" s="614"/>
      <c r="AR24" s="599"/>
    </row>
    <row r="25" spans="1:44" ht="27" customHeight="1">
      <c r="A25" s="600"/>
      <c r="B25" s="602"/>
      <c r="C25" s="602" t="s">
        <v>29</v>
      </c>
      <c r="D25" s="617">
        <f t="shared" si="3"/>
        <v>239681.35433606902</v>
      </c>
      <c r="E25" s="368">
        <f t="shared" si="3"/>
        <v>279776.63899999997</v>
      </c>
      <c r="F25" s="612">
        <f t="shared" si="3"/>
        <v>519457.99333606905</v>
      </c>
      <c r="G25" s="528">
        <f t="shared" si="3"/>
        <v>740.913</v>
      </c>
      <c r="H25" s="177"/>
      <c r="I25" s="612">
        <f>I15+I17+I19+I21+I23</f>
        <v>740.913</v>
      </c>
      <c r="J25" s="528">
        <f t="shared" si="3"/>
        <v>131775.757</v>
      </c>
      <c r="K25" s="528">
        <f t="shared" si="3"/>
        <v>878.62</v>
      </c>
      <c r="L25" s="613">
        <f t="shared" si="0"/>
        <v>652853.283336069</v>
      </c>
      <c r="M25" s="607"/>
      <c r="N25" s="674"/>
      <c r="O25" s="4"/>
      <c r="P25" s="83">
        <v>235.34</v>
      </c>
      <c r="Q25" s="84">
        <v>359471.51159262744</v>
      </c>
      <c r="R25" s="85">
        <v>1527.4560703349514</v>
      </c>
      <c r="S25" s="109">
        <v>89.4482</v>
      </c>
      <c r="T25" s="81">
        <v>130123.05359262743</v>
      </c>
      <c r="U25" s="88">
        <v>1454.730822896687</v>
      </c>
      <c r="V25" s="79">
        <v>80.3618</v>
      </c>
      <c r="W25" s="79">
        <v>131180.678</v>
      </c>
      <c r="X25" s="88">
        <v>1632.3760542944535</v>
      </c>
      <c r="Y25" s="83">
        <v>169.81</v>
      </c>
      <c r="Z25" s="84">
        <v>261303.73159262745</v>
      </c>
      <c r="AA25" s="88">
        <v>1538.8006100502175</v>
      </c>
      <c r="AB25" s="110"/>
      <c r="AC25" s="79"/>
      <c r="AD25" s="85"/>
      <c r="AE25" s="79"/>
      <c r="AF25" s="79"/>
      <c r="AG25" s="88"/>
      <c r="AH25" s="83"/>
      <c r="AI25" s="81"/>
      <c r="AJ25" s="88"/>
      <c r="AK25" s="110">
        <v>65.53</v>
      </c>
      <c r="AL25" s="79">
        <v>98167.78</v>
      </c>
      <c r="AM25" s="88">
        <v>1498.0585991149092</v>
      </c>
      <c r="AN25" s="110"/>
      <c r="AO25" s="79"/>
      <c r="AP25" s="91"/>
      <c r="AQ25" s="614"/>
      <c r="AR25" s="599"/>
    </row>
    <row r="26" spans="1:44" ht="27" customHeight="1">
      <c r="A26" s="607" t="s">
        <v>128</v>
      </c>
      <c r="B26" s="615" t="s">
        <v>50</v>
      </c>
      <c r="C26" s="616" t="s">
        <v>24</v>
      </c>
      <c r="D26" s="31">
        <v>10.702</v>
      </c>
      <c r="E26" s="158">
        <v>13.559</v>
      </c>
      <c r="F26" s="609">
        <f>D26+E26</f>
        <v>24.261</v>
      </c>
      <c r="G26" s="225"/>
      <c r="H26" s="242"/>
      <c r="I26" s="609"/>
      <c r="J26" s="225">
        <v>371.6182</v>
      </c>
      <c r="K26" s="225"/>
      <c r="L26" s="610">
        <f t="shared" si="0"/>
        <v>395.8792</v>
      </c>
      <c r="M26" s="607"/>
      <c r="N26" s="679"/>
      <c r="O26" s="4" t="s">
        <v>51</v>
      </c>
      <c r="P26" s="449">
        <v>280.2718</v>
      </c>
      <c r="Q26" s="450">
        <v>426651.0771126468</v>
      </c>
      <c r="R26" s="451">
        <v>1522.276151623698</v>
      </c>
      <c r="S26" s="469">
        <v>118.6122</v>
      </c>
      <c r="T26" s="470">
        <v>189047.19711264677</v>
      </c>
      <c r="U26" s="454">
        <v>1593.8259058734832</v>
      </c>
      <c r="V26" s="470">
        <v>110.8984</v>
      </c>
      <c r="W26" s="470">
        <v>166507.961</v>
      </c>
      <c r="X26" s="454">
        <v>1501.446017255434</v>
      </c>
      <c r="Y26" s="449">
        <v>229.5106</v>
      </c>
      <c r="Z26" s="450">
        <v>355555.1581126468</v>
      </c>
      <c r="AA26" s="454">
        <v>1549.1883952751932</v>
      </c>
      <c r="AB26" s="471"/>
      <c r="AC26" s="470"/>
      <c r="AD26" s="451"/>
      <c r="AE26" s="470"/>
      <c r="AF26" s="470"/>
      <c r="AG26" s="454"/>
      <c r="AH26" s="449"/>
      <c r="AI26" s="453"/>
      <c r="AJ26" s="454"/>
      <c r="AK26" s="471">
        <v>50.7612</v>
      </c>
      <c r="AL26" s="470">
        <v>71095.919</v>
      </c>
      <c r="AM26" s="454">
        <v>1400.5957108972993</v>
      </c>
      <c r="AN26" s="471"/>
      <c r="AO26" s="470"/>
      <c r="AP26" s="455"/>
      <c r="AQ26" s="614"/>
      <c r="AR26" s="599"/>
    </row>
    <row r="27" spans="1:44" ht="27" customHeight="1">
      <c r="A27" s="611" t="s">
        <v>52</v>
      </c>
      <c r="B27" s="602"/>
      <c r="C27" s="602" t="s">
        <v>29</v>
      </c>
      <c r="D27" s="66">
        <v>6888.164336086801</v>
      </c>
      <c r="E27" s="163">
        <v>9115.674</v>
      </c>
      <c r="F27" s="612">
        <f>D27+E27</f>
        <v>16003.838336086803</v>
      </c>
      <c r="G27" s="226"/>
      <c r="H27" s="243"/>
      <c r="I27" s="612"/>
      <c r="J27" s="226">
        <v>320176.359</v>
      </c>
      <c r="K27" s="226"/>
      <c r="L27" s="613">
        <f t="shared" si="0"/>
        <v>336180.19733608677</v>
      </c>
      <c r="M27" s="607"/>
      <c r="N27" s="674"/>
      <c r="O27" s="2"/>
      <c r="P27" s="100">
        <v>83.96849058663769</v>
      </c>
      <c r="Q27" s="93">
        <v>84.25421401144565</v>
      </c>
      <c r="R27" s="93">
        <v>100.34027457539345</v>
      </c>
      <c r="S27" s="101">
        <v>75.41231003218894</v>
      </c>
      <c r="T27" s="102">
        <v>68.83098801781841</v>
      </c>
      <c r="U27" s="93">
        <v>91.27288103021726</v>
      </c>
      <c r="V27" s="103">
        <v>72.46434574349135</v>
      </c>
      <c r="W27" s="104">
        <v>78.78342705788104</v>
      </c>
      <c r="X27" s="93">
        <v>108.72026270237494</v>
      </c>
      <c r="Y27" s="100">
        <v>73.98786809846692</v>
      </c>
      <c r="Z27" s="93">
        <v>73.4917566601133</v>
      </c>
      <c r="AA27" s="93">
        <v>99.32946920744715</v>
      </c>
      <c r="AB27" s="105"/>
      <c r="AC27" s="102"/>
      <c r="AD27" s="93"/>
      <c r="AE27" s="102"/>
      <c r="AF27" s="106"/>
      <c r="AG27" s="93"/>
      <c r="AH27" s="100"/>
      <c r="AI27" s="103"/>
      <c r="AJ27" s="93"/>
      <c r="AK27" s="107">
        <v>129.09466285273004</v>
      </c>
      <c r="AL27" s="93">
        <v>138.07793946653956</v>
      </c>
      <c r="AM27" s="93">
        <v>106.95867390277596</v>
      </c>
      <c r="AN27" s="107"/>
      <c r="AO27" s="104"/>
      <c r="AP27" s="108"/>
      <c r="AQ27" s="614"/>
      <c r="AR27" s="599"/>
    </row>
    <row r="28" spans="1:44" ht="27" customHeight="1">
      <c r="A28" s="611" t="s">
        <v>53</v>
      </c>
      <c r="B28" s="615" t="s">
        <v>31</v>
      </c>
      <c r="C28" s="616" t="s">
        <v>24</v>
      </c>
      <c r="D28" s="31">
        <v>3.667</v>
      </c>
      <c r="E28" s="158">
        <v>2.385</v>
      </c>
      <c r="F28" s="609">
        <f>D28+E28</f>
        <v>6.052</v>
      </c>
      <c r="G28" s="225"/>
      <c r="H28" s="242"/>
      <c r="I28" s="609"/>
      <c r="J28" s="225">
        <v>3.6692</v>
      </c>
      <c r="K28" s="225"/>
      <c r="L28" s="610">
        <f t="shared" si="0"/>
        <v>9.7212</v>
      </c>
      <c r="M28" s="607"/>
      <c r="N28" s="679"/>
      <c r="O28" s="4"/>
      <c r="P28" s="459">
        <v>6.8338</v>
      </c>
      <c r="Q28" s="460">
        <v>10558.04016152299</v>
      </c>
      <c r="R28" s="461">
        <v>1544.9735376398182</v>
      </c>
      <c r="S28" s="462">
        <v>2.6028</v>
      </c>
      <c r="T28" s="463">
        <v>4146.81116152299</v>
      </c>
      <c r="U28" s="464">
        <v>1593.2116034743317</v>
      </c>
      <c r="V28" s="465">
        <v>1.7788</v>
      </c>
      <c r="W28" s="465">
        <v>2070.762</v>
      </c>
      <c r="X28" s="464">
        <v>1164.1342478075107</v>
      </c>
      <c r="Y28" s="459">
        <v>4.3816</v>
      </c>
      <c r="Z28" s="460">
        <v>6217.573161522991</v>
      </c>
      <c r="AA28" s="464">
        <v>1419.0188884250026</v>
      </c>
      <c r="AB28" s="466"/>
      <c r="AC28" s="465"/>
      <c r="AD28" s="461"/>
      <c r="AE28" s="465"/>
      <c r="AF28" s="465"/>
      <c r="AG28" s="464"/>
      <c r="AH28" s="459"/>
      <c r="AI28" s="463"/>
      <c r="AJ28" s="464"/>
      <c r="AK28" s="466">
        <v>2.4522</v>
      </c>
      <c r="AL28" s="465">
        <v>4340.467</v>
      </c>
      <c r="AM28" s="464">
        <v>1770.0297691868525</v>
      </c>
      <c r="AN28" s="466"/>
      <c r="AO28" s="465"/>
      <c r="AP28" s="467"/>
      <c r="AQ28" s="614"/>
      <c r="AR28" s="599"/>
    </row>
    <row r="29" spans="1:44" ht="27" customHeight="1">
      <c r="A29" s="611" t="s">
        <v>54</v>
      </c>
      <c r="B29" s="602" t="s">
        <v>55</v>
      </c>
      <c r="C29" s="602" t="s">
        <v>29</v>
      </c>
      <c r="D29" s="66">
        <v>2138.842780154323</v>
      </c>
      <c r="E29" s="163">
        <v>1629.839</v>
      </c>
      <c r="F29" s="612">
        <f>D29+E29</f>
        <v>3768.681780154323</v>
      </c>
      <c r="G29" s="226"/>
      <c r="H29" s="243"/>
      <c r="I29" s="612"/>
      <c r="J29" s="226">
        <v>4534.983</v>
      </c>
      <c r="K29" s="226"/>
      <c r="L29" s="613">
        <f t="shared" si="0"/>
        <v>8303.664780154322</v>
      </c>
      <c r="M29" s="607"/>
      <c r="N29" s="679"/>
      <c r="O29" s="4" t="s">
        <v>56</v>
      </c>
      <c r="P29" s="92">
        <v>20.555400000000002</v>
      </c>
      <c r="Q29" s="80">
        <v>27211.661302263834</v>
      </c>
      <c r="R29" s="93">
        <v>1323.8205679414573</v>
      </c>
      <c r="S29" s="115">
        <v>9.2464</v>
      </c>
      <c r="T29" s="114">
        <v>13298.440302263834</v>
      </c>
      <c r="U29" s="93">
        <v>1438.2289650311295</v>
      </c>
      <c r="V29" s="114">
        <v>10.4026</v>
      </c>
      <c r="W29" s="114">
        <v>12740.081</v>
      </c>
      <c r="X29" s="95">
        <v>1224.701613058274</v>
      </c>
      <c r="Y29" s="92">
        <v>19.649</v>
      </c>
      <c r="Z29" s="80">
        <v>26038.521302263835</v>
      </c>
      <c r="AA29" s="95">
        <v>1325.183027241276</v>
      </c>
      <c r="AB29" s="113"/>
      <c r="AC29" s="114"/>
      <c r="AD29" s="93"/>
      <c r="AE29" s="114"/>
      <c r="AF29" s="114"/>
      <c r="AG29" s="95"/>
      <c r="AH29" s="92"/>
      <c r="AI29" s="82"/>
      <c r="AJ29" s="95"/>
      <c r="AK29" s="113">
        <v>0.9064</v>
      </c>
      <c r="AL29" s="114">
        <v>1173.14</v>
      </c>
      <c r="AM29" s="95">
        <v>1294.2850838481909</v>
      </c>
      <c r="AN29" s="113"/>
      <c r="AO29" s="114"/>
      <c r="AP29" s="99"/>
      <c r="AQ29" s="614"/>
      <c r="AR29" s="599"/>
    </row>
    <row r="30" spans="1:44" ht="27" customHeight="1">
      <c r="A30" s="611" t="s">
        <v>35</v>
      </c>
      <c r="B30" s="615" t="s">
        <v>36</v>
      </c>
      <c r="C30" s="616" t="s">
        <v>24</v>
      </c>
      <c r="D30" s="30">
        <f aca="true" t="shared" si="4" ref="D30:F31">D26+D28</f>
        <v>14.369</v>
      </c>
      <c r="E30" s="188">
        <f t="shared" si="4"/>
        <v>15.943999999999999</v>
      </c>
      <c r="F30" s="618">
        <f t="shared" si="4"/>
        <v>30.313</v>
      </c>
      <c r="G30" s="189"/>
      <c r="H30" s="188"/>
      <c r="I30" s="618"/>
      <c r="J30" s="531">
        <f>J28+J26</f>
        <v>375.2874</v>
      </c>
      <c r="K30" s="538"/>
      <c r="L30" s="610">
        <f t="shared" si="0"/>
        <v>405.6004</v>
      </c>
      <c r="M30" s="607"/>
      <c r="N30" s="674"/>
      <c r="O30" s="2"/>
      <c r="P30" s="100">
        <v>33.245765103087265</v>
      </c>
      <c r="Q30" s="93">
        <v>38.799689751557466</v>
      </c>
      <c r="R30" s="93">
        <v>116.70566049916071</v>
      </c>
      <c r="S30" s="101">
        <v>28.149333794774183</v>
      </c>
      <c r="T30" s="102">
        <v>31.18268809927331</v>
      </c>
      <c r="U30" s="93">
        <v>110.77593639200889</v>
      </c>
      <c r="V30" s="103">
        <v>17.099571261030896</v>
      </c>
      <c r="W30" s="104">
        <v>16.253915497083575</v>
      </c>
      <c r="X30" s="93">
        <v>95.0545206599739</v>
      </c>
      <c r="Y30" s="100">
        <v>22.299353656674636</v>
      </c>
      <c r="Z30" s="93">
        <v>23.87836501676623</v>
      </c>
      <c r="AA30" s="93">
        <v>107.08097366588456</v>
      </c>
      <c r="AB30" s="105"/>
      <c r="AC30" s="102"/>
      <c r="AD30" s="93"/>
      <c r="AE30" s="102"/>
      <c r="AF30" s="106"/>
      <c r="AG30" s="93"/>
      <c r="AH30" s="100"/>
      <c r="AI30" s="103"/>
      <c r="AJ30" s="93"/>
      <c r="AK30" s="107">
        <v>270.5428067078552</v>
      </c>
      <c r="AL30" s="93">
        <v>369.98712856095597</v>
      </c>
      <c r="AM30" s="93">
        <v>136.75733354850766</v>
      </c>
      <c r="AN30" s="107"/>
      <c r="AO30" s="104"/>
      <c r="AP30" s="108"/>
      <c r="AQ30" s="614"/>
      <c r="AR30" s="599"/>
    </row>
    <row r="31" spans="1:44" ht="27" customHeight="1">
      <c r="A31" s="600"/>
      <c r="B31" s="602"/>
      <c r="C31" s="602" t="s">
        <v>29</v>
      </c>
      <c r="D31" s="617">
        <f t="shared" si="4"/>
        <v>9027.007116241124</v>
      </c>
      <c r="E31" s="368">
        <f t="shared" si="4"/>
        <v>10745.513</v>
      </c>
      <c r="F31" s="619">
        <f t="shared" si="4"/>
        <v>19772.520116241125</v>
      </c>
      <c r="G31" s="539"/>
      <c r="H31" s="368"/>
      <c r="I31" s="619"/>
      <c r="J31" s="528">
        <f>J29+J27</f>
        <v>324711.342</v>
      </c>
      <c r="K31" s="528"/>
      <c r="L31" s="613">
        <f t="shared" si="0"/>
        <v>344483.86211624113</v>
      </c>
      <c r="M31" s="607"/>
      <c r="N31" s="674"/>
      <c r="O31" s="4"/>
      <c r="P31" s="83">
        <v>551.7578</v>
      </c>
      <c r="Q31" s="84">
        <v>209424.71252833444</v>
      </c>
      <c r="R31" s="85">
        <v>379.559133605967</v>
      </c>
      <c r="S31" s="109">
        <v>209.417</v>
      </c>
      <c r="T31" s="81">
        <v>85320.75952833441</v>
      </c>
      <c r="U31" s="88">
        <v>407.42040774308873</v>
      </c>
      <c r="V31" s="79">
        <v>277.4208</v>
      </c>
      <c r="W31" s="79">
        <v>98959.647</v>
      </c>
      <c r="X31" s="88">
        <v>356.71314840127343</v>
      </c>
      <c r="Y31" s="83">
        <v>486.8378</v>
      </c>
      <c r="Z31" s="84">
        <v>184280.40652833442</v>
      </c>
      <c r="AA31" s="88">
        <v>378.52526350323336</v>
      </c>
      <c r="AB31" s="110"/>
      <c r="AC31" s="79"/>
      <c r="AD31" s="85"/>
      <c r="AE31" s="79"/>
      <c r="AF31" s="79"/>
      <c r="AG31" s="88"/>
      <c r="AH31" s="83"/>
      <c r="AI31" s="81"/>
      <c r="AJ31" s="88"/>
      <c r="AK31" s="110">
        <v>64.92</v>
      </c>
      <c r="AL31" s="79">
        <v>25144.306</v>
      </c>
      <c r="AM31" s="88">
        <v>387.312168823167</v>
      </c>
      <c r="AN31" s="110"/>
      <c r="AO31" s="79"/>
      <c r="AP31" s="91"/>
      <c r="AQ31" s="614"/>
      <c r="AR31" s="599"/>
    </row>
    <row r="32" spans="1:44" ht="27" customHeight="1">
      <c r="A32" s="607" t="s">
        <v>128</v>
      </c>
      <c r="B32" s="615" t="s">
        <v>57</v>
      </c>
      <c r="C32" s="616" t="s">
        <v>24</v>
      </c>
      <c r="D32" s="31">
        <v>1.9856</v>
      </c>
      <c r="E32" s="158">
        <v>4.9202</v>
      </c>
      <c r="F32" s="609">
        <f>D32+E32</f>
        <v>6.9058</v>
      </c>
      <c r="G32" s="225">
        <v>710.5312</v>
      </c>
      <c r="H32" s="242"/>
      <c r="I32" s="609">
        <f aca="true" t="shared" si="5" ref="I32:I37">G32+H32</f>
        <v>710.5312</v>
      </c>
      <c r="J32" s="225">
        <v>10.3735</v>
      </c>
      <c r="K32" s="225">
        <v>45.3317</v>
      </c>
      <c r="L32" s="610">
        <f t="shared" si="0"/>
        <v>773.1422</v>
      </c>
      <c r="M32" s="607"/>
      <c r="N32" s="674"/>
      <c r="O32" s="3" t="s">
        <v>49</v>
      </c>
      <c r="P32" s="449">
        <v>423.17089999999996</v>
      </c>
      <c r="Q32" s="450">
        <v>156948.00525261715</v>
      </c>
      <c r="R32" s="451">
        <v>370.8856286021018</v>
      </c>
      <c r="S32" s="472">
        <v>226.5034</v>
      </c>
      <c r="T32" s="470">
        <v>77125.71425261717</v>
      </c>
      <c r="U32" s="454">
        <v>340.5057683576369</v>
      </c>
      <c r="V32" s="470">
        <v>174.3826</v>
      </c>
      <c r="W32" s="470">
        <v>69464.336</v>
      </c>
      <c r="X32" s="454">
        <v>398.3444219778808</v>
      </c>
      <c r="Y32" s="449">
        <v>400.88599999999997</v>
      </c>
      <c r="Z32" s="450">
        <v>146590.05025261716</v>
      </c>
      <c r="AA32" s="454">
        <v>365.6651772639034</v>
      </c>
      <c r="AB32" s="471"/>
      <c r="AC32" s="470"/>
      <c r="AD32" s="451"/>
      <c r="AE32" s="470"/>
      <c r="AF32" s="470"/>
      <c r="AG32" s="454"/>
      <c r="AH32" s="449"/>
      <c r="AI32" s="453"/>
      <c r="AJ32" s="454"/>
      <c r="AK32" s="471">
        <v>22.2849</v>
      </c>
      <c r="AL32" s="470">
        <v>10357.955</v>
      </c>
      <c r="AM32" s="454">
        <v>464.7970150191385</v>
      </c>
      <c r="AN32" s="471"/>
      <c r="AO32" s="470"/>
      <c r="AP32" s="455"/>
      <c r="AQ32" s="614"/>
      <c r="AR32" s="599"/>
    </row>
    <row r="33" spans="1:44" ht="27" customHeight="1">
      <c r="A33" s="611" t="s">
        <v>58</v>
      </c>
      <c r="B33" s="602"/>
      <c r="C33" s="602" t="s">
        <v>29</v>
      </c>
      <c r="D33" s="66">
        <v>897.7057116704594</v>
      </c>
      <c r="E33" s="163">
        <v>1078.217</v>
      </c>
      <c r="F33" s="612">
        <f>D33+E33</f>
        <v>1975.9227116704596</v>
      </c>
      <c r="G33" s="226">
        <v>297985.756</v>
      </c>
      <c r="H33" s="243"/>
      <c r="I33" s="612">
        <f t="shared" si="5"/>
        <v>297985.756</v>
      </c>
      <c r="J33" s="226">
        <v>6187.549</v>
      </c>
      <c r="K33" s="226">
        <v>9260.074</v>
      </c>
      <c r="L33" s="613">
        <f t="shared" si="0"/>
        <v>315409.3017116705</v>
      </c>
      <c r="M33" s="607"/>
      <c r="N33" s="680"/>
      <c r="O33" s="27" t="s">
        <v>59</v>
      </c>
      <c r="P33" s="100">
        <v>130.38651759844547</v>
      </c>
      <c r="Q33" s="93">
        <v>133.4357274507904</v>
      </c>
      <c r="R33" s="93">
        <v>102.33859290707929</v>
      </c>
      <c r="S33" s="101">
        <v>92.45644877736935</v>
      </c>
      <c r="T33" s="102">
        <v>110.62556808080276</v>
      </c>
      <c r="U33" s="93">
        <v>119.65154355774985</v>
      </c>
      <c r="V33" s="103">
        <v>159.08743188827324</v>
      </c>
      <c r="W33" s="104">
        <v>142.46108535464876</v>
      </c>
      <c r="X33" s="93">
        <v>89.54892518140518</v>
      </c>
      <c r="Y33" s="100">
        <v>121.44045938246786</v>
      </c>
      <c r="Z33" s="93">
        <v>125.71140142920059</v>
      </c>
      <c r="AA33" s="93">
        <v>103.5169020839107</v>
      </c>
      <c r="AB33" s="105"/>
      <c r="AC33" s="102"/>
      <c r="AD33" s="93"/>
      <c r="AE33" s="102"/>
      <c r="AF33" s="106"/>
      <c r="AG33" s="93"/>
      <c r="AH33" s="100"/>
      <c r="AI33" s="103"/>
      <c r="AJ33" s="93"/>
      <c r="AK33" s="107">
        <v>291.31833663153077</v>
      </c>
      <c r="AL33" s="93">
        <v>242.75357442661223</v>
      </c>
      <c r="AM33" s="93">
        <v>83.32931501447337</v>
      </c>
      <c r="AN33" s="107"/>
      <c r="AO33" s="104"/>
      <c r="AP33" s="108"/>
      <c r="AQ33" s="614"/>
      <c r="AR33" s="599"/>
    </row>
    <row r="34" spans="1:44" ht="27" customHeight="1">
      <c r="A34" s="611" t="s">
        <v>128</v>
      </c>
      <c r="B34" s="615" t="s">
        <v>60</v>
      </c>
      <c r="C34" s="616" t="s">
        <v>24</v>
      </c>
      <c r="D34" s="31">
        <v>0.0987</v>
      </c>
      <c r="E34" s="158">
        <v>0.1932</v>
      </c>
      <c r="F34" s="609">
        <f>D34+E34</f>
        <v>0.2919</v>
      </c>
      <c r="G34" s="225">
        <v>75.5968</v>
      </c>
      <c r="H34" s="242"/>
      <c r="I34" s="609">
        <f t="shared" si="5"/>
        <v>75.5968</v>
      </c>
      <c r="J34" s="225">
        <v>0.5567</v>
      </c>
      <c r="K34" s="225">
        <v>18.6768</v>
      </c>
      <c r="L34" s="610">
        <f t="shared" si="0"/>
        <v>95.1222</v>
      </c>
      <c r="M34" s="607"/>
      <c r="N34" s="674" t="s">
        <v>61</v>
      </c>
      <c r="O34" s="673"/>
      <c r="P34" s="459">
        <v>405.6004</v>
      </c>
      <c r="Q34" s="460">
        <v>344483.86211624113</v>
      </c>
      <c r="R34" s="461">
        <v>849.3183490850629</v>
      </c>
      <c r="S34" s="462">
        <v>14.369</v>
      </c>
      <c r="T34" s="463">
        <v>9027.007116241124</v>
      </c>
      <c r="U34" s="464">
        <v>628.2279293090072</v>
      </c>
      <c r="V34" s="465">
        <v>15.943999999999999</v>
      </c>
      <c r="W34" s="465">
        <v>10745.513</v>
      </c>
      <c r="X34" s="464">
        <v>673.9533993978927</v>
      </c>
      <c r="Y34" s="459">
        <v>30.313</v>
      </c>
      <c r="Z34" s="460">
        <v>19772.520116241125</v>
      </c>
      <c r="AA34" s="464">
        <v>652.2785641883391</v>
      </c>
      <c r="AB34" s="466"/>
      <c r="AC34" s="465"/>
      <c r="AD34" s="461"/>
      <c r="AE34" s="465"/>
      <c r="AF34" s="465"/>
      <c r="AG34" s="464"/>
      <c r="AH34" s="459"/>
      <c r="AI34" s="463"/>
      <c r="AJ34" s="464"/>
      <c r="AK34" s="466">
        <v>375.2874</v>
      </c>
      <c r="AL34" s="465">
        <v>324711.342</v>
      </c>
      <c r="AM34" s="464">
        <v>865.2337968181187</v>
      </c>
      <c r="AN34" s="466"/>
      <c r="AO34" s="465"/>
      <c r="AP34" s="467"/>
      <c r="AQ34" s="614"/>
      <c r="AR34" s="599"/>
    </row>
    <row r="35" spans="1:44" ht="27" customHeight="1">
      <c r="A35" s="611" t="s">
        <v>62</v>
      </c>
      <c r="B35" s="602"/>
      <c r="C35" s="602" t="s">
        <v>29</v>
      </c>
      <c r="D35" s="66">
        <v>43.7885995936988</v>
      </c>
      <c r="E35" s="163">
        <v>39.99</v>
      </c>
      <c r="F35" s="612">
        <f>D35+E35</f>
        <v>83.7785995936988</v>
      </c>
      <c r="G35" s="226">
        <v>7033.228</v>
      </c>
      <c r="H35" s="243"/>
      <c r="I35" s="612">
        <f t="shared" si="5"/>
        <v>7033.228</v>
      </c>
      <c r="J35" s="226">
        <v>311.742</v>
      </c>
      <c r="K35" s="226">
        <v>1514.457</v>
      </c>
      <c r="L35" s="613">
        <f t="shared" si="0"/>
        <v>8943.205599593699</v>
      </c>
      <c r="M35" s="607"/>
      <c r="N35" s="674"/>
      <c r="O35" s="673"/>
      <c r="P35" s="92">
        <v>409.2114</v>
      </c>
      <c r="Q35" s="80">
        <v>310770.31462589465</v>
      </c>
      <c r="R35" s="93">
        <v>759.4370895480787</v>
      </c>
      <c r="S35" s="112">
        <v>32.1344</v>
      </c>
      <c r="T35" s="80">
        <v>21709.182625894675</v>
      </c>
      <c r="U35" s="95">
        <v>675.5745439745157</v>
      </c>
      <c r="V35" s="80">
        <v>24.798000000000002</v>
      </c>
      <c r="W35" s="80">
        <v>14662.029</v>
      </c>
      <c r="X35" s="95">
        <v>591.2585289136221</v>
      </c>
      <c r="Y35" s="92">
        <v>56.9324</v>
      </c>
      <c r="Z35" s="80">
        <v>36371.21162589468</v>
      </c>
      <c r="AA35" s="95">
        <v>638.8490846318559</v>
      </c>
      <c r="AB35" s="97"/>
      <c r="AC35" s="80"/>
      <c r="AD35" s="93"/>
      <c r="AE35" s="80"/>
      <c r="AF35" s="80"/>
      <c r="AG35" s="95"/>
      <c r="AH35" s="92"/>
      <c r="AI35" s="82"/>
      <c r="AJ35" s="95"/>
      <c r="AK35" s="97">
        <v>352.279</v>
      </c>
      <c r="AL35" s="80">
        <v>274399.103</v>
      </c>
      <c r="AM35" s="95">
        <v>778.9255192617215</v>
      </c>
      <c r="AN35" s="97"/>
      <c r="AO35" s="80"/>
      <c r="AP35" s="99"/>
      <c r="AQ35" s="614"/>
      <c r="AR35" s="599"/>
    </row>
    <row r="36" spans="1:43" ht="27" customHeight="1">
      <c r="A36" s="611"/>
      <c r="B36" s="615" t="s">
        <v>31</v>
      </c>
      <c r="C36" s="616" t="s">
        <v>24</v>
      </c>
      <c r="D36" s="31"/>
      <c r="E36" s="158"/>
      <c r="F36" s="609"/>
      <c r="G36" s="225">
        <v>210.806</v>
      </c>
      <c r="H36" s="242"/>
      <c r="I36" s="609">
        <f t="shared" si="5"/>
        <v>210.806</v>
      </c>
      <c r="J36" s="225"/>
      <c r="K36" s="225">
        <v>0.335</v>
      </c>
      <c r="L36" s="610">
        <f t="shared" si="0"/>
        <v>211.14100000000002</v>
      </c>
      <c r="M36" s="607"/>
      <c r="N36" s="677"/>
      <c r="O36" s="678"/>
      <c r="P36" s="100">
        <v>99.11757101586123</v>
      </c>
      <c r="Q36" s="93">
        <v>110.84838091145572</v>
      </c>
      <c r="R36" s="93">
        <v>111.83524755032312</v>
      </c>
      <c r="S36" s="101">
        <v>44.71532065325633</v>
      </c>
      <c r="T36" s="102">
        <v>41.58151539742324</v>
      </c>
      <c r="U36" s="93">
        <v>92.99165205560284</v>
      </c>
      <c r="V36" s="103">
        <v>64.29550770223405</v>
      </c>
      <c r="W36" s="104">
        <v>73.28803537354892</v>
      </c>
      <c r="X36" s="93">
        <v>113.9862456844748</v>
      </c>
      <c r="Y36" s="100">
        <v>53.243847088828154</v>
      </c>
      <c r="Z36" s="93">
        <v>54.363105413194354</v>
      </c>
      <c r="AA36" s="93">
        <v>102.10213646376627</v>
      </c>
      <c r="AB36" s="105"/>
      <c r="AC36" s="102"/>
      <c r="AD36" s="93"/>
      <c r="AE36" s="102"/>
      <c r="AF36" s="106"/>
      <c r="AG36" s="93"/>
      <c r="AH36" s="100"/>
      <c r="AI36" s="103"/>
      <c r="AJ36" s="93"/>
      <c r="AK36" s="107">
        <v>106.53130047490767</v>
      </c>
      <c r="AL36" s="93">
        <v>118.33542400464772</v>
      </c>
      <c r="AM36" s="93">
        <v>111.08042751484142</v>
      </c>
      <c r="AN36" s="107"/>
      <c r="AO36" s="104"/>
      <c r="AP36" s="108"/>
      <c r="AQ36" s="614"/>
    </row>
    <row r="37" spans="1:43" ht="27" customHeight="1">
      <c r="A37" s="611" t="s">
        <v>35</v>
      </c>
      <c r="B37" s="602" t="s">
        <v>63</v>
      </c>
      <c r="C37" s="602" t="s">
        <v>29</v>
      </c>
      <c r="D37" s="66"/>
      <c r="E37" s="163"/>
      <c r="F37" s="612"/>
      <c r="G37" s="226">
        <v>17877.293</v>
      </c>
      <c r="H37" s="243"/>
      <c r="I37" s="612">
        <f t="shared" si="5"/>
        <v>17877.293</v>
      </c>
      <c r="J37" s="226"/>
      <c r="K37" s="226">
        <v>18.09</v>
      </c>
      <c r="L37" s="613">
        <f t="shared" si="0"/>
        <v>17895.383</v>
      </c>
      <c r="M37" s="607"/>
      <c r="N37" s="674" t="s">
        <v>64</v>
      </c>
      <c r="O37" s="673"/>
      <c r="P37" s="83">
        <v>596.1433000000001</v>
      </c>
      <c r="Q37" s="84">
        <v>72902.41419201237</v>
      </c>
      <c r="R37" s="85">
        <v>122.29008393118292</v>
      </c>
      <c r="S37" s="109">
        <v>9.618500000000001</v>
      </c>
      <c r="T37" s="81">
        <v>860.8571920123657</v>
      </c>
      <c r="U37" s="138">
        <v>89.5001499207117</v>
      </c>
      <c r="V37" s="79">
        <v>32.587</v>
      </c>
      <c r="W37" s="79">
        <v>2475.846</v>
      </c>
      <c r="X37" s="88">
        <v>75.97649369380427</v>
      </c>
      <c r="Y37" s="83">
        <v>42.2055</v>
      </c>
      <c r="Z37" s="84">
        <v>3336.7031920123654</v>
      </c>
      <c r="AA37" s="88">
        <v>79.05849218733022</v>
      </c>
      <c r="AB37" s="110">
        <v>11.006</v>
      </c>
      <c r="AC37" s="79">
        <v>1676.374</v>
      </c>
      <c r="AD37" s="88">
        <v>152.3145556968926</v>
      </c>
      <c r="AE37" s="79"/>
      <c r="AF37" s="79"/>
      <c r="AG37" s="88"/>
      <c r="AH37" s="83">
        <v>11.006</v>
      </c>
      <c r="AI37" s="81">
        <v>1676.374</v>
      </c>
      <c r="AJ37" s="88">
        <v>152.3145556968926</v>
      </c>
      <c r="AK37" s="110">
        <v>542.4133</v>
      </c>
      <c r="AL37" s="79">
        <v>67776.86</v>
      </c>
      <c r="AM37" s="150">
        <v>124.95427379822728</v>
      </c>
      <c r="AN37" s="110">
        <v>0.5185</v>
      </c>
      <c r="AO37" s="79">
        <v>112.477</v>
      </c>
      <c r="AP37" s="91">
        <v>216.92767598842818</v>
      </c>
      <c r="AQ37" s="614"/>
    </row>
    <row r="38" spans="1:43" ht="27" customHeight="1">
      <c r="A38" s="607"/>
      <c r="B38" s="615" t="s">
        <v>36</v>
      </c>
      <c r="C38" s="616" t="s">
        <v>24</v>
      </c>
      <c r="D38" s="30">
        <f aca="true" t="shared" si="6" ref="D38:K39">D32+D34+D36</f>
        <v>2.0843</v>
      </c>
      <c r="E38" s="188">
        <f t="shared" si="6"/>
        <v>5.1134</v>
      </c>
      <c r="F38" s="609">
        <f t="shared" si="6"/>
        <v>7.1977</v>
      </c>
      <c r="G38" s="233">
        <f t="shared" si="6"/>
        <v>996.9340000000001</v>
      </c>
      <c r="H38" s="176"/>
      <c r="I38" s="609">
        <f>I32+I34+I36</f>
        <v>996.9340000000001</v>
      </c>
      <c r="J38" s="233">
        <f t="shared" si="6"/>
        <v>10.9302</v>
      </c>
      <c r="K38" s="233">
        <f t="shared" si="6"/>
        <v>64.34349999999999</v>
      </c>
      <c r="L38" s="610">
        <f t="shared" si="0"/>
        <v>1079.4054</v>
      </c>
      <c r="M38" s="607"/>
      <c r="N38" s="674"/>
      <c r="O38" s="673"/>
      <c r="P38" s="449">
        <v>487.552</v>
      </c>
      <c r="Q38" s="450">
        <v>61731.23110449292</v>
      </c>
      <c r="R38" s="451">
        <v>126.61466080437147</v>
      </c>
      <c r="S38" s="452">
        <v>30.3804</v>
      </c>
      <c r="T38" s="450">
        <v>2088.2381044929257</v>
      </c>
      <c r="U38" s="454">
        <v>68.73635977449031</v>
      </c>
      <c r="V38" s="450">
        <v>26.480999999999998</v>
      </c>
      <c r="W38" s="450">
        <v>2152.9429999999998</v>
      </c>
      <c r="X38" s="454">
        <v>81.3014236622484</v>
      </c>
      <c r="Y38" s="449">
        <v>56.8614</v>
      </c>
      <c r="Z38" s="450">
        <v>4241.181104492925</v>
      </c>
      <c r="AA38" s="454">
        <v>74.58805278260692</v>
      </c>
      <c r="AB38" s="457">
        <v>3.393</v>
      </c>
      <c r="AC38" s="450">
        <v>104.464</v>
      </c>
      <c r="AD38" s="454">
        <v>30.78809313292072</v>
      </c>
      <c r="AE38" s="450"/>
      <c r="AF38" s="450"/>
      <c r="AG38" s="454"/>
      <c r="AH38" s="449">
        <v>3.393</v>
      </c>
      <c r="AI38" s="453">
        <v>104.464</v>
      </c>
      <c r="AJ38" s="454">
        <v>30.78809313292072</v>
      </c>
      <c r="AK38" s="457">
        <v>427.0602</v>
      </c>
      <c r="AL38" s="450">
        <v>57379.045999999995</v>
      </c>
      <c r="AM38" s="454">
        <v>134.35821460299974</v>
      </c>
      <c r="AN38" s="457">
        <v>0.2374</v>
      </c>
      <c r="AO38" s="450">
        <v>6.54</v>
      </c>
      <c r="AP38" s="455">
        <v>27.54844144903117</v>
      </c>
      <c r="AQ38" s="614"/>
    </row>
    <row r="39" spans="1:43" ht="27" customHeight="1">
      <c r="A39" s="600"/>
      <c r="B39" s="602"/>
      <c r="C39" s="602" t="s">
        <v>29</v>
      </c>
      <c r="D39" s="617">
        <f t="shared" si="6"/>
        <v>941.4943112641582</v>
      </c>
      <c r="E39" s="368">
        <f t="shared" si="6"/>
        <v>1118.207</v>
      </c>
      <c r="F39" s="612">
        <f t="shared" si="6"/>
        <v>2059.7013112641584</v>
      </c>
      <c r="G39" s="528">
        <f t="shared" si="6"/>
        <v>322896.277</v>
      </c>
      <c r="H39" s="177"/>
      <c r="I39" s="612">
        <f>I33+I35+I37</f>
        <v>322896.277</v>
      </c>
      <c r="J39" s="528">
        <f t="shared" si="6"/>
        <v>6499.291</v>
      </c>
      <c r="K39" s="528">
        <f t="shared" si="6"/>
        <v>10792.621000000001</v>
      </c>
      <c r="L39" s="613">
        <f t="shared" si="0"/>
        <v>342247.89031126414</v>
      </c>
      <c r="M39" s="607"/>
      <c r="N39" s="677"/>
      <c r="O39" s="678"/>
      <c r="P39" s="100">
        <v>122.27276270018379</v>
      </c>
      <c r="Q39" s="93">
        <v>118.09648517880665</v>
      </c>
      <c r="R39" s="93">
        <v>96.58445803533738</v>
      </c>
      <c r="S39" s="101">
        <v>31.660215138707855</v>
      </c>
      <c r="T39" s="102">
        <v>41.224091743187614</v>
      </c>
      <c r="U39" s="93">
        <v>130.2078699167996</v>
      </c>
      <c r="V39" s="103">
        <v>123.05804161474268</v>
      </c>
      <c r="W39" s="104">
        <v>114.99821407255094</v>
      </c>
      <c r="X39" s="93">
        <v>93.45038533326851</v>
      </c>
      <c r="Y39" s="100">
        <v>74.22522132764934</v>
      </c>
      <c r="Z39" s="93">
        <v>78.67391440741838</v>
      </c>
      <c r="AA39" s="93">
        <v>105.99350598111572</v>
      </c>
      <c r="AB39" s="105">
        <v>324.37371058060717</v>
      </c>
      <c r="AC39" s="102">
        <v>1604.738474498392</v>
      </c>
      <c r="AD39" s="93">
        <v>494.71902998119594</v>
      </c>
      <c r="AE39" s="102"/>
      <c r="AF39" s="106"/>
      <c r="AG39" s="93"/>
      <c r="AH39" s="100">
        <v>324.37371058060717</v>
      </c>
      <c r="AI39" s="103">
        <v>1604.738474498392</v>
      </c>
      <c r="AJ39" s="93">
        <v>494.71902998119594</v>
      </c>
      <c r="AK39" s="107">
        <v>127.01096941367986</v>
      </c>
      <c r="AL39" s="93">
        <v>118.12127374860853</v>
      </c>
      <c r="AM39" s="93">
        <v>93.00084417424038</v>
      </c>
      <c r="AN39" s="107">
        <v>218.40775063184498</v>
      </c>
      <c r="AO39" s="104">
        <v>1719.8318042813455</v>
      </c>
      <c r="AP39" s="108">
        <v>787.4408299641109</v>
      </c>
      <c r="AQ39" s="614"/>
    </row>
    <row r="40" spans="1:43" ht="27" customHeight="1">
      <c r="A40" s="607" t="s">
        <v>65</v>
      </c>
      <c r="B40" s="1"/>
      <c r="C40" s="616" t="s">
        <v>24</v>
      </c>
      <c r="D40" s="31">
        <v>0.0549</v>
      </c>
      <c r="E40" s="158">
        <v>0.0328</v>
      </c>
      <c r="F40" s="609">
        <f aca="true" t="shared" si="7" ref="F40:F59">D40+E40</f>
        <v>0.0877</v>
      </c>
      <c r="G40" s="225">
        <v>3.8074</v>
      </c>
      <c r="H40" s="242"/>
      <c r="I40" s="609">
        <f aca="true" t="shared" si="8" ref="I40:I57">G40+H40</f>
        <v>3.8074</v>
      </c>
      <c r="J40" s="225">
        <v>0.0318</v>
      </c>
      <c r="K40" s="225">
        <v>2.5171</v>
      </c>
      <c r="L40" s="610">
        <f t="shared" si="0"/>
        <v>6.444</v>
      </c>
      <c r="M40" s="607"/>
      <c r="N40" s="674" t="s">
        <v>66</v>
      </c>
      <c r="O40" s="673"/>
      <c r="P40" s="459">
        <v>773.1422</v>
      </c>
      <c r="Q40" s="460">
        <v>315409.3017116705</v>
      </c>
      <c r="R40" s="461">
        <v>407.9576845134963</v>
      </c>
      <c r="S40" s="462">
        <v>1.9856</v>
      </c>
      <c r="T40" s="463">
        <v>897.7057116704594</v>
      </c>
      <c r="U40" s="464">
        <v>452.1080336777092</v>
      </c>
      <c r="V40" s="465">
        <v>4.9202</v>
      </c>
      <c r="W40" s="465">
        <v>1078.217</v>
      </c>
      <c r="X40" s="464">
        <v>219.14088858176498</v>
      </c>
      <c r="Y40" s="459">
        <v>6.9058</v>
      </c>
      <c r="Z40" s="460">
        <v>1975.9227116704596</v>
      </c>
      <c r="AA40" s="464">
        <v>286.1250994338758</v>
      </c>
      <c r="AB40" s="466">
        <v>710.5312</v>
      </c>
      <c r="AC40" s="465">
        <v>297985.756</v>
      </c>
      <c r="AD40" s="464">
        <v>419.384477416333</v>
      </c>
      <c r="AE40" s="465"/>
      <c r="AF40" s="465"/>
      <c r="AG40" s="464"/>
      <c r="AH40" s="459">
        <v>710.5312</v>
      </c>
      <c r="AI40" s="463">
        <v>297985.756</v>
      </c>
      <c r="AJ40" s="464">
        <v>419.384477416333</v>
      </c>
      <c r="AK40" s="466">
        <v>10.3735</v>
      </c>
      <c r="AL40" s="465">
        <v>6187.549</v>
      </c>
      <c r="AM40" s="464">
        <v>596.4765026268858</v>
      </c>
      <c r="AN40" s="466">
        <v>45.3317</v>
      </c>
      <c r="AO40" s="465">
        <v>9260.074</v>
      </c>
      <c r="AP40" s="467">
        <v>204.27369809647556</v>
      </c>
      <c r="AQ40" s="614"/>
    </row>
    <row r="41" spans="1:43" ht="27" customHeight="1">
      <c r="A41" s="600"/>
      <c r="B41" s="601"/>
      <c r="C41" s="602" t="s">
        <v>29</v>
      </c>
      <c r="D41" s="66">
        <v>97.49699909535477</v>
      </c>
      <c r="E41" s="163">
        <v>19.094</v>
      </c>
      <c r="F41" s="612">
        <f t="shared" si="7"/>
        <v>116.59099909535476</v>
      </c>
      <c r="G41" s="226">
        <v>1964.156</v>
      </c>
      <c r="H41" s="243"/>
      <c r="I41" s="612">
        <f t="shared" si="8"/>
        <v>1964.156</v>
      </c>
      <c r="J41" s="226">
        <v>14.402</v>
      </c>
      <c r="K41" s="226">
        <v>1139.617</v>
      </c>
      <c r="L41" s="613">
        <f t="shared" si="0"/>
        <v>3234.7659990953543</v>
      </c>
      <c r="M41" s="607"/>
      <c r="N41" s="674"/>
      <c r="O41" s="681"/>
      <c r="P41" s="92">
        <v>512.2959000000001</v>
      </c>
      <c r="Q41" s="80">
        <v>163517.84600898874</v>
      </c>
      <c r="R41" s="93">
        <v>319.18632573282105</v>
      </c>
      <c r="S41" s="112">
        <v>0.1238</v>
      </c>
      <c r="T41" s="80">
        <v>91.79100898873166</v>
      </c>
      <c r="U41" s="95">
        <v>741.4459530592219</v>
      </c>
      <c r="V41" s="80">
        <v>7.4814</v>
      </c>
      <c r="W41" s="80">
        <v>2290.045</v>
      </c>
      <c r="X41" s="95">
        <v>306.09845750795307</v>
      </c>
      <c r="Y41" s="92">
        <v>7.6052</v>
      </c>
      <c r="Z41" s="80">
        <v>2381.836008988732</v>
      </c>
      <c r="AA41" s="95">
        <v>313.1851902630742</v>
      </c>
      <c r="AB41" s="97">
        <v>462.7208</v>
      </c>
      <c r="AC41" s="80">
        <v>151703.489</v>
      </c>
      <c r="AD41" s="95">
        <v>327.8510259318362</v>
      </c>
      <c r="AE41" s="80"/>
      <c r="AF41" s="80"/>
      <c r="AG41" s="95"/>
      <c r="AH41" s="92">
        <v>462.7208</v>
      </c>
      <c r="AI41" s="82">
        <v>151703.489</v>
      </c>
      <c r="AJ41" s="95">
        <v>327.8510259318362</v>
      </c>
      <c r="AK41" s="97">
        <v>6.8123</v>
      </c>
      <c r="AL41" s="80">
        <v>4362.418</v>
      </c>
      <c r="AM41" s="95">
        <v>640.3737357427007</v>
      </c>
      <c r="AN41" s="97">
        <v>35.1576</v>
      </c>
      <c r="AO41" s="80">
        <v>5070.103</v>
      </c>
      <c r="AP41" s="99">
        <v>144.210725419255</v>
      </c>
      <c r="AQ41" s="614"/>
    </row>
    <row r="42" spans="1:43" ht="27" customHeight="1">
      <c r="A42" s="607" t="s">
        <v>67</v>
      </c>
      <c r="B42" s="1"/>
      <c r="C42" s="616" t="s">
        <v>24</v>
      </c>
      <c r="D42" s="31">
        <v>3.9486</v>
      </c>
      <c r="E42" s="158">
        <v>0.2705</v>
      </c>
      <c r="F42" s="609">
        <f t="shared" si="7"/>
        <v>4.2191</v>
      </c>
      <c r="G42" s="225">
        <v>27.5644</v>
      </c>
      <c r="H42" s="242"/>
      <c r="I42" s="609">
        <f t="shared" si="8"/>
        <v>27.5644</v>
      </c>
      <c r="J42" s="225">
        <v>0.1083</v>
      </c>
      <c r="K42" s="225">
        <v>94.4375</v>
      </c>
      <c r="L42" s="610">
        <f t="shared" si="0"/>
        <v>126.3293</v>
      </c>
      <c r="M42" s="607"/>
      <c r="N42" s="677"/>
      <c r="O42" s="682"/>
      <c r="P42" s="100">
        <v>150.9171164555484</v>
      </c>
      <c r="Q42" s="93">
        <v>192.88983399055545</v>
      </c>
      <c r="R42" s="93">
        <v>127.81176749250294</v>
      </c>
      <c r="S42" s="101">
        <v>1603.8772213247175</v>
      </c>
      <c r="T42" s="102">
        <v>977.9887175885195</v>
      </c>
      <c r="U42" s="93">
        <v>60.976532653836976</v>
      </c>
      <c r="V42" s="103">
        <v>65.76576576576578</v>
      </c>
      <c r="W42" s="104">
        <v>47.08278658279641</v>
      </c>
      <c r="X42" s="93">
        <v>71.5916343930192</v>
      </c>
      <c r="Y42" s="100">
        <v>90.80366065323726</v>
      </c>
      <c r="Z42" s="93">
        <v>82.95796621654851</v>
      </c>
      <c r="AA42" s="93">
        <v>91.35971569841216</v>
      </c>
      <c r="AB42" s="105">
        <v>153.55505955211004</v>
      </c>
      <c r="AC42" s="102">
        <v>196.42643551856608</v>
      </c>
      <c r="AD42" s="93">
        <v>127.91922069614863</v>
      </c>
      <c r="AE42" s="102"/>
      <c r="AF42" s="106"/>
      <c r="AG42" s="93"/>
      <c r="AH42" s="100">
        <v>153.55505955211004</v>
      </c>
      <c r="AI42" s="103">
        <v>196.42643551856608</v>
      </c>
      <c r="AJ42" s="93">
        <v>127.91922069614863</v>
      </c>
      <c r="AK42" s="107">
        <v>152.27603012198526</v>
      </c>
      <c r="AL42" s="93">
        <v>141.8376001566104</v>
      </c>
      <c r="AM42" s="93">
        <v>93.14506035059306</v>
      </c>
      <c r="AN42" s="107">
        <v>128.9385509818645</v>
      </c>
      <c r="AO42" s="104">
        <v>182.64074714063995</v>
      </c>
      <c r="AP42" s="108">
        <v>141.6494490979108</v>
      </c>
      <c r="AQ42" s="614"/>
    </row>
    <row r="43" spans="1:43" ht="27" customHeight="1">
      <c r="A43" s="600"/>
      <c r="B43" s="601"/>
      <c r="C43" s="602" t="s">
        <v>29</v>
      </c>
      <c r="D43" s="66">
        <v>3963.869963220446</v>
      </c>
      <c r="E43" s="163">
        <v>293.971</v>
      </c>
      <c r="F43" s="612">
        <f t="shared" si="7"/>
        <v>4257.840963220446</v>
      </c>
      <c r="G43" s="226">
        <v>11777.583</v>
      </c>
      <c r="H43" s="243"/>
      <c r="I43" s="612">
        <f t="shared" si="8"/>
        <v>11777.583</v>
      </c>
      <c r="J43" s="226">
        <v>83.736</v>
      </c>
      <c r="K43" s="226">
        <v>34718.824</v>
      </c>
      <c r="L43" s="613">
        <f t="shared" si="0"/>
        <v>50837.983963220446</v>
      </c>
      <c r="M43" s="607"/>
      <c r="N43" s="674" t="s">
        <v>68</v>
      </c>
      <c r="O43" s="673"/>
      <c r="P43" s="83">
        <v>95.1222</v>
      </c>
      <c r="Q43" s="84">
        <v>8943.205599593699</v>
      </c>
      <c r="R43" s="85">
        <v>94.01806938436766</v>
      </c>
      <c r="S43" s="109">
        <v>0.0987</v>
      </c>
      <c r="T43" s="81">
        <v>43.7885995936988</v>
      </c>
      <c r="U43" s="88">
        <v>443.6534913242026</v>
      </c>
      <c r="V43" s="79">
        <v>0.1932</v>
      </c>
      <c r="W43" s="79">
        <v>39.99</v>
      </c>
      <c r="X43" s="88">
        <v>206.98757763975155</v>
      </c>
      <c r="Y43" s="83">
        <v>0.2919</v>
      </c>
      <c r="Z43" s="84">
        <v>83.7785995936988</v>
      </c>
      <c r="AA43" s="88">
        <v>287.0113038496019</v>
      </c>
      <c r="AB43" s="110">
        <v>75.5968</v>
      </c>
      <c r="AC43" s="79">
        <v>7033.228</v>
      </c>
      <c r="AD43" s="88">
        <v>93.03605443616661</v>
      </c>
      <c r="AE43" s="79"/>
      <c r="AF43" s="79"/>
      <c r="AG43" s="88"/>
      <c r="AH43" s="83">
        <v>75.5968</v>
      </c>
      <c r="AI43" s="81">
        <v>7033.228</v>
      </c>
      <c r="AJ43" s="88">
        <v>93.03605443616661</v>
      </c>
      <c r="AK43" s="110">
        <v>0.5567</v>
      </c>
      <c r="AL43" s="79">
        <v>311.742</v>
      </c>
      <c r="AM43" s="88">
        <v>559.9820370037722</v>
      </c>
      <c r="AN43" s="110">
        <v>18.6768</v>
      </c>
      <c r="AO43" s="79">
        <v>1514.457</v>
      </c>
      <c r="AP43" s="91">
        <v>81.08760601387819</v>
      </c>
      <c r="AQ43" s="614"/>
    </row>
    <row r="44" spans="1:43" ht="27" customHeight="1">
      <c r="A44" s="607" t="s">
        <v>69</v>
      </c>
      <c r="B44" s="1"/>
      <c r="C44" s="616" t="s">
        <v>24</v>
      </c>
      <c r="D44" s="31"/>
      <c r="E44" s="158"/>
      <c r="F44" s="609"/>
      <c r="G44" s="225"/>
      <c r="H44" s="242"/>
      <c r="I44" s="609"/>
      <c r="J44" s="225"/>
      <c r="K44" s="225"/>
      <c r="L44" s="610"/>
      <c r="M44" s="607"/>
      <c r="N44" s="674"/>
      <c r="O44" s="673"/>
      <c r="P44" s="449">
        <v>72.9012</v>
      </c>
      <c r="Q44" s="450">
        <v>5434.280000394839</v>
      </c>
      <c r="R44" s="451">
        <v>74.54308022906123</v>
      </c>
      <c r="S44" s="452">
        <v>0.029</v>
      </c>
      <c r="T44" s="450">
        <v>4.032000394837904</v>
      </c>
      <c r="U44" s="454">
        <v>139.0344963737208</v>
      </c>
      <c r="V44" s="450">
        <v>2.3402</v>
      </c>
      <c r="W44" s="450">
        <v>313.365</v>
      </c>
      <c r="X44" s="454">
        <v>133.9052217759166</v>
      </c>
      <c r="Y44" s="449">
        <v>2.3691999999999998</v>
      </c>
      <c r="Z44" s="450">
        <v>317.3970003948379</v>
      </c>
      <c r="AA44" s="454">
        <v>133.96800624465556</v>
      </c>
      <c r="AB44" s="457">
        <v>61.9224</v>
      </c>
      <c r="AC44" s="450">
        <v>4362.631</v>
      </c>
      <c r="AD44" s="454">
        <v>70.45319625854295</v>
      </c>
      <c r="AE44" s="450"/>
      <c r="AF44" s="450"/>
      <c r="AG44" s="454"/>
      <c r="AH44" s="449">
        <v>61.9224</v>
      </c>
      <c r="AI44" s="453">
        <v>4362.631</v>
      </c>
      <c r="AJ44" s="454">
        <v>70.45319625854295</v>
      </c>
      <c r="AK44" s="457">
        <v>0.1425</v>
      </c>
      <c r="AL44" s="450">
        <v>123.077</v>
      </c>
      <c r="AM44" s="454">
        <v>863.6982456140352</v>
      </c>
      <c r="AN44" s="457">
        <v>8.4671</v>
      </c>
      <c r="AO44" s="450">
        <v>631.175</v>
      </c>
      <c r="AP44" s="455">
        <v>74.54441308122024</v>
      </c>
      <c r="AQ44" s="614"/>
    </row>
    <row r="45" spans="1:43" ht="27" customHeight="1">
      <c r="A45" s="600"/>
      <c r="B45" s="601"/>
      <c r="C45" s="602" t="s">
        <v>29</v>
      </c>
      <c r="D45" s="66"/>
      <c r="E45" s="163"/>
      <c r="F45" s="612"/>
      <c r="G45" s="226"/>
      <c r="H45" s="243"/>
      <c r="I45" s="612"/>
      <c r="J45" s="226"/>
      <c r="K45" s="226"/>
      <c r="L45" s="613"/>
      <c r="M45" s="607"/>
      <c r="N45" s="677"/>
      <c r="O45" s="678"/>
      <c r="P45" s="100">
        <v>130.48097973695906</v>
      </c>
      <c r="Q45" s="93">
        <v>164.57020247289267</v>
      </c>
      <c r="R45" s="93">
        <v>126.12581757483366</v>
      </c>
      <c r="S45" s="101">
        <v>340.34482758620686</v>
      </c>
      <c r="T45" s="102">
        <v>1086.0266692870503</v>
      </c>
      <c r="U45" s="93">
        <v>319.09598185739065</v>
      </c>
      <c r="V45" s="103">
        <v>8.255704640629007</v>
      </c>
      <c r="W45" s="104">
        <v>12.761476233784883</v>
      </c>
      <c r="X45" s="93">
        <v>154.57767433904442</v>
      </c>
      <c r="Y45" s="100">
        <v>12.32061455343576</v>
      </c>
      <c r="Z45" s="93">
        <v>26.39552342633335</v>
      </c>
      <c r="AA45" s="93">
        <v>214.23869168094885</v>
      </c>
      <c r="AB45" s="105">
        <v>122.08312339315013</v>
      </c>
      <c r="AC45" s="102">
        <v>161.2152849965995</v>
      </c>
      <c r="AD45" s="93">
        <v>132.0537028508275</v>
      </c>
      <c r="AE45" s="102"/>
      <c r="AF45" s="106"/>
      <c r="AG45" s="93"/>
      <c r="AH45" s="100">
        <v>122.08312339315013</v>
      </c>
      <c r="AI45" s="103">
        <v>161.2152849965995</v>
      </c>
      <c r="AJ45" s="93">
        <v>132.0537028508275</v>
      </c>
      <c r="AK45" s="107">
        <v>390.6666666666667</v>
      </c>
      <c r="AL45" s="93">
        <v>253.29021669361458</v>
      </c>
      <c r="AM45" s="93">
        <v>64.8353796997307</v>
      </c>
      <c r="AN45" s="107">
        <v>220.58083641388433</v>
      </c>
      <c r="AO45" s="104">
        <v>239.9424882164218</v>
      </c>
      <c r="AP45" s="108">
        <v>108.7775765643614</v>
      </c>
      <c r="AQ45" s="614"/>
    </row>
    <row r="46" spans="1:43" ht="27" customHeight="1">
      <c r="A46" s="607" t="s">
        <v>70</v>
      </c>
      <c r="B46" s="1"/>
      <c r="C46" s="616" t="s">
        <v>24</v>
      </c>
      <c r="D46" s="31"/>
      <c r="E46" s="158"/>
      <c r="F46" s="609"/>
      <c r="G46" s="225">
        <v>0.0018</v>
      </c>
      <c r="H46" s="242"/>
      <c r="I46" s="609">
        <f t="shared" si="8"/>
        <v>0.0018</v>
      </c>
      <c r="J46" s="225"/>
      <c r="K46" s="225"/>
      <c r="L46" s="610">
        <f t="shared" si="0"/>
        <v>0.0018</v>
      </c>
      <c r="M46" s="607"/>
      <c r="N46" s="674" t="s">
        <v>71</v>
      </c>
      <c r="O46" s="673"/>
      <c r="P46" s="459">
        <v>49.7863</v>
      </c>
      <c r="Q46" s="460">
        <v>43423.70468888873</v>
      </c>
      <c r="R46" s="461">
        <v>872.2018846326947</v>
      </c>
      <c r="S46" s="462">
        <v>1.6124</v>
      </c>
      <c r="T46" s="463">
        <v>3352.9776888887313</v>
      </c>
      <c r="U46" s="464">
        <v>2079.4949695415103</v>
      </c>
      <c r="V46" s="465">
        <v>4.7427</v>
      </c>
      <c r="W46" s="465">
        <v>5279.9</v>
      </c>
      <c r="X46" s="464">
        <v>1113.2688131233263</v>
      </c>
      <c r="Y46" s="459">
        <v>6.3551</v>
      </c>
      <c r="Z46" s="460">
        <v>8632.877688888731</v>
      </c>
      <c r="AA46" s="464">
        <v>1358.41728515503</v>
      </c>
      <c r="AB46" s="466">
        <v>35.6352</v>
      </c>
      <c r="AC46" s="465">
        <v>25846.722</v>
      </c>
      <c r="AD46" s="464">
        <v>725.3143521012933</v>
      </c>
      <c r="AE46" s="465"/>
      <c r="AF46" s="465"/>
      <c r="AG46" s="464"/>
      <c r="AH46" s="459">
        <v>35.6352</v>
      </c>
      <c r="AI46" s="463">
        <v>25846.722</v>
      </c>
      <c r="AJ46" s="464">
        <v>725.3143521012933</v>
      </c>
      <c r="AK46" s="466">
        <v>1.4884</v>
      </c>
      <c r="AL46" s="465">
        <v>2287.935</v>
      </c>
      <c r="AM46" s="464">
        <v>1537.1775060467617</v>
      </c>
      <c r="AN46" s="466">
        <v>6.3076</v>
      </c>
      <c r="AO46" s="465">
        <v>6656.17</v>
      </c>
      <c r="AP46" s="467">
        <v>1055.261906271799</v>
      </c>
      <c r="AQ46" s="614"/>
    </row>
    <row r="47" spans="1:43" ht="27" customHeight="1">
      <c r="A47" s="600"/>
      <c r="B47" s="601"/>
      <c r="C47" s="602" t="s">
        <v>29</v>
      </c>
      <c r="D47" s="66"/>
      <c r="E47" s="163"/>
      <c r="F47" s="612"/>
      <c r="G47" s="226">
        <v>1.555</v>
      </c>
      <c r="H47" s="243"/>
      <c r="I47" s="612">
        <f t="shared" si="8"/>
        <v>1.555</v>
      </c>
      <c r="J47" s="226"/>
      <c r="K47" s="226"/>
      <c r="L47" s="613">
        <f t="shared" si="0"/>
        <v>1.555</v>
      </c>
      <c r="M47" s="607"/>
      <c r="N47" s="674"/>
      <c r="O47" s="681"/>
      <c r="P47" s="92">
        <v>54.5706</v>
      </c>
      <c r="Q47" s="80">
        <v>39693.709165353845</v>
      </c>
      <c r="R47" s="93">
        <v>727.3826779502854</v>
      </c>
      <c r="S47" s="112">
        <v>1.6617</v>
      </c>
      <c r="T47" s="80">
        <v>3220.326165353846</v>
      </c>
      <c r="U47" s="95">
        <v>1937.9708523523177</v>
      </c>
      <c r="V47" s="80">
        <v>2.0056</v>
      </c>
      <c r="W47" s="80">
        <v>4087.828</v>
      </c>
      <c r="X47" s="95">
        <v>2038.2070203430396</v>
      </c>
      <c r="Y47" s="92">
        <v>3.6673</v>
      </c>
      <c r="Z47" s="80">
        <v>7308.154165353846</v>
      </c>
      <c r="AA47" s="95">
        <v>1992.7887452223288</v>
      </c>
      <c r="AB47" s="97">
        <v>44.3916</v>
      </c>
      <c r="AC47" s="80">
        <v>23700.372</v>
      </c>
      <c r="AD47" s="95">
        <v>533.8931689779148</v>
      </c>
      <c r="AE47" s="80"/>
      <c r="AF47" s="80"/>
      <c r="AG47" s="95"/>
      <c r="AH47" s="92">
        <v>44.3916</v>
      </c>
      <c r="AI47" s="82">
        <v>23700.372</v>
      </c>
      <c r="AJ47" s="95">
        <v>533.8931689779148</v>
      </c>
      <c r="AK47" s="97">
        <v>1.4307</v>
      </c>
      <c r="AL47" s="80">
        <v>2542.166</v>
      </c>
      <c r="AM47" s="95">
        <v>1776.8686656881248</v>
      </c>
      <c r="AN47" s="97">
        <v>5.081</v>
      </c>
      <c r="AO47" s="80">
        <v>6143.017</v>
      </c>
      <c r="AP47" s="99">
        <v>1209.0173194253098</v>
      </c>
      <c r="AQ47" s="614"/>
    </row>
    <row r="48" spans="1:43" ht="27" customHeight="1">
      <c r="A48" s="607" t="s">
        <v>72</v>
      </c>
      <c r="B48" s="1"/>
      <c r="C48" s="616" t="s">
        <v>24</v>
      </c>
      <c r="D48" s="31"/>
      <c r="E48" s="158"/>
      <c r="F48" s="609"/>
      <c r="G48" s="225">
        <v>0.0158</v>
      </c>
      <c r="H48" s="242"/>
      <c r="I48" s="609">
        <f t="shared" si="8"/>
        <v>0.0158</v>
      </c>
      <c r="J48" s="225">
        <v>0</v>
      </c>
      <c r="K48" s="225">
        <v>0.001</v>
      </c>
      <c r="L48" s="610">
        <f t="shared" si="0"/>
        <v>0.016800000000000002</v>
      </c>
      <c r="M48" s="607"/>
      <c r="N48" s="677"/>
      <c r="O48" s="682"/>
      <c r="P48" s="100">
        <v>91.23282500100787</v>
      </c>
      <c r="Q48" s="93">
        <v>109.39694375246383</v>
      </c>
      <c r="R48" s="93">
        <v>119.90963093739046</v>
      </c>
      <c r="S48" s="101">
        <v>97.03315881326353</v>
      </c>
      <c r="T48" s="102">
        <v>104.11919528406868</v>
      </c>
      <c r="U48" s="93">
        <v>107.30269585930097</v>
      </c>
      <c r="V48" s="103">
        <v>236.47287594734746</v>
      </c>
      <c r="W48" s="104">
        <v>129.16150092420716</v>
      </c>
      <c r="X48" s="93">
        <v>54.62000680068102</v>
      </c>
      <c r="Y48" s="100">
        <v>173.29097701306137</v>
      </c>
      <c r="Z48" s="93">
        <v>118.12664995239253</v>
      </c>
      <c r="AA48" s="93">
        <v>68.16664779002834</v>
      </c>
      <c r="AB48" s="105">
        <v>80.2746465547536</v>
      </c>
      <c r="AC48" s="102">
        <v>109.05618696617927</v>
      </c>
      <c r="AD48" s="93">
        <v>135.85383635640727</v>
      </c>
      <c r="AE48" s="102"/>
      <c r="AF48" s="106"/>
      <c r="AG48" s="93"/>
      <c r="AH48" s="100">
        <v>80.2746465547536</v>
      </c>
      <c r="AI48" s="103">
        <v>109.05618696617927</v>
      </c>
      <c r="AJ48" s="93">
        <v>135.85383635640727</v>
      </c>
      <c r="AK48" s="107">
        <v>104.03299084364296</v>
      </c>
      <c r="AL48" s="93">
        <v>89.99943355390639</v>
      </c>
      <c r="AM48" s="93">
        <v>86.51047405641889</v>
      </c>
      <c r="AN48" s="107">
        <v>124.14091714229481</v>
      </c>
      <c r="AO48" s="104">
        <v>108.35343610476743</v>
      </c>
      <c r="AP48" s="108">
        <v>87.28261285565402</v>
      </c>
      <c r="AQ48" s="614"/>
    </row>
    <row r="49" spans="1:43" ht="27" customHeight="1">
      <c r="A49" s="600"/>
      <c r="B49" s="601"/>
      <c r="C49" s="602" t="s">
        <v>29</v>
      </c>
      <c r="D49" s="66"/>
      <c r="E49" s="163"/>
      <c r="F49" s="612"/>
      <c r="G49" s="226">
        <v>7.574</v>
      </c>
      <c r="H49" s="243"/>
      <c r="I49" s="612">
        <f t="shared" si="8"/>
        <v>7.574</v>
      </c>
      <c r="J49" s="226">
        <v>0.972</v>
      </c>
      <c r="K49" s="226">
        <v>2.16</v>
      </c>
      <c r="L49" s="613">
        <f t="shared" si="0"/>
        <v>10.706</v>
      </c>
      <c r="M49" s="607"/>
      <c r="N49" s="674" t="s">
        <v>73</v>
      </c>
      <c r="O49" s="681"/>
      <c r="P49" s="83">
        <v>93.29160000000002</v>
      </c>
      <c r="Q49" s="84">
        <v>57393.9113848268</v>
      </c>
      <c r="R49" s="85">
        <v>615.2098515281847</v>
      </c>
      <c r="S49" s="109">
        <v>8.640799999999999</v>
      </c>
      <c r="T49" s="81">
        <v>10257.171384826801</v>
      </c>
      <c r="U49" s="88">
        <v>1187.0627007715493</v>
      </c>
      <c r="V49" s="79">
        <v>12.1909</v>
      </c>
      <c r="W49" s="79">
        <v>7316.476000000001</v>
      </c>
      <c r="X49" s="88">
        <v>600.1588069789763</v>
      </c>
      <c r="Y49" s="83">
        <v>20.831699999999998</v>
      </c>
      <c r="Z49" s="84">
        <v>17573.6473848268</v>
      </c>
      <c r="AA49" s="88">
        <v>843.6012128067705</v>
      </c>
      <c r="AB49" s="110">
        <v>65.36850000000001</v>
      </c>
      <c r="AC49" s="79">
        <v>32772.310000000005</v>
      </c>
      <c r="AD49" s="88">
        <v>501.34713202842346</v>
      </c>
      <c r="AE49" s="79"/>
      <c r="AF49" s="79"/>
      <c r="AG49" s="85"/>
      <c r="AH49" s="83">
        <v>65.36850000000001</v>
      </c>
      <c r="AI49" s="81">
        <v>32772.310000000005</v>
      </c>
      <c r="AJ49" s="88">
        <v>501.34713202842346</v>
      </c>
      <c r="AK49" s="110">
        <v>4.3576</v>
      </c>
      <c r="AL49" s="79">
        <v>5403.360000000001</v>
      </c>
      <c r="AM49" s="88">
        <v>1239.9853130163394</v>
      </c>
      <c r="AN49" s="110">
        <v>2.7337999999999996</v>
      </c>
      <c r="AO49" s="79">
        <v>1644.5939999999991</v>
      </c>
      <c r="AP49" s="91">
        <v>601.5780232643206</v>
      </c>
      <c r="AQ49" s="614"/>
    </row>
    <row r="50" spans="1:43" ht="27" customHeight="1">
      <c r="A50" s="607" t="s">
        <v>74</v>
      </c>
      <c r="B50" s="1"/>
      <c r="C50" s="616" t="s">
        <v>24</v>
      </c>
      <c r="D50" s="31">
        <v>88.1484</v>
      </c>
      <c r="E50" s="158">
        <v>0.0388</v>
      </c>
      <c r="F50" s="609">
        <f t="shared" si="7"/>
        <v>88.18719999999999</v>
      </c>
      <c r="G50" s="225">
        <v>6437.4584</v>
      </c>
      <c r="H50" s="242"/>
      <c r="I50" s="609">
        <f t="shared" si="8"/>
        <v>6437.4584</v>
      </c>
      <c r="J50" s="225">
        <v>727.0171</v>
      </c>
      <c r="K50" s="225">
        <v>126.9398</v>
      </c>
      <c r="L50" s="610">
        <f t="shared" si="0"/>
        <v>7379.602500000001</v>
      </c>
      <c r="M50" s="607"/>
      <c r="N50" s="674" t="s">
        <v>75</v>
      </c>
      <c r="O50" s="681"/>
      <c r="P50" s="449">
        <v>104.7578</v>
      </c>
      <c r="Q50" s="450">
        <v>56700.25595528769</v>
      </c>
      <c r="R50" s="451">
        <v>541.2509231320979</v>
      </c>
      <c r="S50" s="472">
        <v>6.4237</v>
      </c>
      <c r="T50" s="470">
        <v>9755.193955287688</v>
      </c>
      <c r="U50" s="454">
        <v>1518.6253958447137</v>
      </c>
      <c r="V50" s="470">
        <v>7.1761</v>
      </c>
      <c r="W50" s="470">
        <v>8480.079000000002</v>
      </c>
      <c r="X50" s="451">
        <v>1181.7113752595424</v>
      </c>
      <c r="Y50" s="449">
        <v>13.5998</v>
      </c>
      <c r="Z50" s="450">
        <v>18235.27295528769</v>
      </c>
      <c r="AA50" s="454">
        <v>1340.8486121330968</v>
      </c>
      <c r="AB50" s="471">
        <v>85.1571</v>
      </c>
      <c r="AC50" s="470">
        <v>32134.702999999998</v>
      </c>
      <c r="AD50" s="454">
        <v>377.3578832534222</v>
      </c>
      <c r="AE50" s="470"/>
      <c r="AF50" s="470"/>
      <c r="AG50" s="451"/>
      <c r="AH50" s="449">
        <v>85.1571</v>
      </c>
      <c r="AI50" s="453">
        <v>32134.702999999998</v>
      </c>
      <c r="AJ50" s="454">
        <v>377.3578832534222</v>
      </c>
      <c r="AK50" s="471">
        <v>3.4708000000000006</v>
      </c>
      <c r="AL50" s="470">
        <v>4900.937</v>
      </c>
      <c r="AM50" s="454">
        <v>1412.048230955399</v>
      </c>
      <c r="AN50" s="471">
        <v>2.5301</v>
      </c>
      <c r="AO50" s="470">
        <v>1429.3429999999998</v>
      </c>
      <c r="AP50" s="455">
        <v>564.9353780482984</v>
      </c>
      <c r="AQ50" s="614"/>
    </row>
    <row r="51" spans="1:43" ht="27" customHeight="1">
      <c r="A51" s="600"/>
      <c r="B51" s="601"/>
      <c r="C51" s="602" t="s">
        <v>29</v>
      </c>
      <c r="D51" s="66">
        <v>7658.755128936721</v>
      </c>
      <c r="E51" s="163">
        <v>12.787</v>
      </c>
      <c r="F51" s="612">
        <f t="shared" si="7"/>
        <v>7671.542128936721</v>
      </c>
      <c r="G51" s="226">
        <v>572777.138</v>
      </c>
      <c r="H51" s="243"/>
      <c r="I51" s="612">
        <f t="shared" si="8"/>
        <v>572777.138</v>
      </c>
      <c r="J51" s="226">
        <v>100257.668</v>
      </c>
      <c r="K51" s="226">
        <v>14864.443</v>
      </c>
      <c r="L51" s="613">
        <f t="shared" si="0"/>
        <v>695570.7911289367</v>
      </c>
      <c r="M51" s="607"/>
      <c r="N51" s="677"/>
      <c r="O51" s="682"/>
      <c r="P51" s="100">
        <v>89.05456204693112</v>
      </c>
      <c r="Q51" s="93">
        <v>101.22337266005661</v>
      </c>
      <c r="R51" s="93">
        <v>113.66444383468264</v>
      </c>
      <c r="S51" s="101">
        <v>134.51437644970966</v>
      </c>
      <c r="T51" s="102">
        <v>105.1457452495552</v>
      </c>
      <c r="U51" s="93">
        <v>78.16692016474956</v>
      </c>
      <c r="V51" s="103">
        <v>169.88196931480888</v>
      </c>
      <c r="W51" s="104">
        <v>86.27839434043008</v>
      </c>
      <c r="X51" s="93">
        <v>50.78725817014005</v>
      </c>
      <c r="Y51" s="100">
        <v>153.176517301725</v>
      </c>
      <c r="Z51" s="93">
        <v>96.37172653196265</v>
      </c>
      <c r="AA51" s="93">
        <v>62.9154704843765</v>
      </c>
      <c r="AB51" s="105">
        <v>76.76224296036386</v>
      </c>
      <c r="AC51" s="102">
        <v>101.98416957517861</v>
      </c>
      <c r="AD51" s="93">
        <v>132.85720380505046</v>
      </c>
      <c r="AE51" s="102"/>
      <c r="AF51" s="106"/>
      <c r="AG51" s="93"/>
      <c r="AH51" s="100">
        <v>76.76224296036386</v>
      </c>
      <c r="AI51" s="103">
        <v>101.98416957517861</v>
      </c>
      <c r="AJ51" s="93">
        <v>132.85720380505046</v>
      </c>
      <c r="AK51" s="107">
        <v>125.5503054050939</v>
      </c>
      <c r="AL51" s="93">
        <v>110.25157026095216</v>
      </c>
      <c r="AM51" s="93">
        <v>87.81465716488728</v>
      </c>
      <c r="AN51" s="107">
        <v>108.05106517528951</v>
      </c>
      <c r="AO51" s="104">
        <v>115.05943639840117</v>
      </c>
      <c r="AP51" s="108">
        <v>106.48616578813188</v>
      </c>
      <c r="AQ51" s="614"/>
    </row>
    <row r="52" spans="1:43" ht="27" customHeight="1">
      <c r="A52" s="607" t="s">
        <v>76</v>
      </c>
      <c r="B52" s="1"/>
      <c r="C52" s="616" t="s">
        <v>24</v>
      </c>
      <c r="D52" s="31"/>
      <c r="E52" s="158">
        <v>1.176</v>
      </c>
      <c r="F52" s="609">
        <f t="shared" si="7"/>
        <v>1.176</v>
      </c>
      <c r="G52" s="225"/>
      <c r="H52" s="242"/>
      <c r="I52" s="609"/>
      <c r="J52" s="225">
        <v>1851.948</v>
      </c>
      <c r="K52" s="225">
        <v>1980.6165</v>
      </c>
      <c r="L52" s="610">
        <f t="shared" si="0"/>
        <v>3833.7405</v>
      </c>
      <c r="M52" s="607"/>
      <c r="N52" s="674" t="s">
        <v>77</v>
      </c>
      <c r="O52" s="673"/>
      <c r="P52" s="459">
        <v>75.75</v>
      </c>
      <c r="Q52" s="460">
        <v>3599.64</v>
      </c>
      <c r="R52" s="461">
        <v>47.519999999999996</v>
      </c>
      <c r="S52" s="462"/>
      <c r="T52" s="463"/>
      <c r="U52" s="464"/>
      <c r="V52" s="465"/>
      <c r="W52" s="465"/>
      <c r="X52" s="464"/>
      <c r="Y52" s="459"/>
      <c r="Z52" s="460"/>
      <c r="AA52" s="464"/>
      <c r="AB52" s="466"/>
      <c r="AC52" s="465"/>
      <c r="AD52" s="464"/>
      <c r="AE52" s="465"/>
      <c r="AF52" s="465"/>
      <c r="AG52" s="464"/>
      <c r="AH52" s="459"/>
      <c r="AI52" s="463"/>
      <c r="AJ52" s="464"/>
      <c r="AK52" s="466"/>
      <c r="AL52" s="465"/>
      <c r="AM52" s="464"/>
      <c r="AN52" s="466">
        <v>75.75</v>
      </c>
      <c r="AO52" s="465">
        <v>3599.64</v>
      </c>
      <c r="AP52" s="467">
        <v>47.519999999999996</v>
      </c>
      <c r="AQ52" s="614"/>
    </row>
    <row r="53" spans="1:43" ht="27" customHeight="1">
      <c r="A53" s="600"/>
      <c r="B53" s="601"/>
      <c r="C53" s="602" t="s">
        <v>29</v>
      </c>
      <c r="D53" s="66"/>
      <c r="E53" s="163">
        <v>353.095</v>
      </c>
      <c r="F53" s="612">
        <f t="shared" si="7"/>
        <v>353.095</v>
      </c>
      <c r="G53" s="226"/>
      <c r="H53" s="243"/>
      <c r="I53" s="612"/>
      <c r="J53" s="226">
        <v>153416.271</v>
      </c>
      <c r="K53" s="226">
        <v>153889.826</v>
      </c>
      <c r="L53" s="613">
        <f t="shared" si="0"/>
        <v>307659.19200000004</v>
      </c>
      <c r="M53" s="607"/>
      <c r="N53" s="674"/>
      <c r="O53" s="673"/>
      <c r="P53" s="92"/>
      <c r="Q53" s="80"/>
      <c r="R53" s="93"/>
      <c r="S53" s="112"/>
      <c r="T53" s="80"/>
      <c r="U53" s="95"/>
      <c r="V53" s="80"/>
      <c r="W53" s="80"/>
      <c r="X53" s="93"/>
      <c r="Y53" s="92"/>
      <c r="Z53" s="80"/>
      <c r="AA53" s="95"/>
      <c r="AB53" s="97"/>
      <c r="AC53" s="80"/>
      <c r="AD53" s="95"/>
      <c r="AE53" s="80"/>
      <c r="AF53" s="80"/>
      <c r="AG53" s="95"/>
      <c r="AH53" s="92"/>
      <c r="AI53" s="82"/>
      <c r="AJ53" s="95"/>
      <c r="AK53" s="97"/>
      <c r="AL53" s="80"/>
      <c r="AM53" s="95"/>
      <c r="AN53" s="97"/>
      <c r="AO53" s="80"/>
      <c r="AP53" s="99"/>
      <c r="AQ53" s="614"/>
    </row>
    <row r="54" spans="1:43" ht="27" customHeight="1">
      <c r="A54" s="607" t="s">
        <v>78</v>
      </c>
      <c r="B54" s="1"/>
      <c r="C54" s="616" t="s">
        <v>24</v>
      </c>
      <c r="D54" s="31"/>
      <c r="E54" s="158"/>
      <c r="F54" s="609"/>
      <c r="G54" s="225">
        <v>39.048</v>
      </c>
      <c r="H54" s="242"/>
      <c r="I54" s="609">
        <f t="shared" si="8"/>
        <v>39.048</v>
      </c>
      <c r="J54" s="225">
        <v>154.1274</v>
      </c>
      <c r="K54" s="225">
        <v>16.2634</v>
      </c>
      <c r="L54" s="610">
        <f t="shared" si="0"/>
        <v>209.4388</v>
      </c>
      <c r="M54" s="607"/>
      <c r="N54" s="677"/>
      <c r="O54" s="678"/>
      <c r="P54" s="100"/>
      <c r="Q54" s="93"/>
      <c r="R54" s="93"/>
      <c r="S54" s="101"/>
      <c r="T54" s="102"/>
      <c r="U54" s="93"/>
      <c r="V54" s="103"/>
      <c r="W54" s="104"/>
      <c r="X54" s="93"/>
      <c r="Y54" s="100"/>
      <c r="Z54" s="93"/>
      <c r="AA54" s="93"/>
      <c r="AB54" s="105"/>
      <c r="AC54" s="102"/>
      <c r="AD54" s="93"/>
      <c r="AE54" s="102"/>
      <c r="AF54" s="106"/>
      <c r="AG54" s="93"/>
      <c r="AH54" s="100"/>
      <c r="AI54" s="103"/>
      <c r="AJ54" s="93"/>
      <c r="AK54" s="107"/>
      <c r="AL54" s="93"/>
      <c r="AM54" s="93"/>
      <c r="AN54" s="107"/>
      <c r="AO54" s="104"/>
      <c r="AP54" s="108"/>
      <c r="AQ54" s="614"/>
    </row>
    <row r="55" spans="1:43" ht="27" customHeight="1">
      <c r="A55" s="600"/>
      <c r="B55" s="601"/>
      <c r="C55" s="602" t="s">
        <v>29</v>
      </c>
      <c r="D55" s="66"/>
      <c r="E55" s="163"/>
      <c r="F55" s="612"/>
      <c r="G55" s="226">
        <v>18347.796</v>
      </c>
      <c r="H55" s="243"/>
      <c r="I55" s="612">
        <f t="shared" si="8"/>
        <v>18347.796</v>
      </c>
      <c r="J55" s="226">
        <v>60663.084</v>
      </c>
      <c r="K55" s="226">
        <v>7546.818</v>
      </c>
      <c r="L55" s="613">
        <f t="shared" si="0"/>
        <v>86557.698</v>
      </c>
      <c r="M55" s="607"/>
      <c r="N55" s="679" t="s">
        <v>79</v>
      </c>
      <c r="O55" s="673"/>
      <c r="P55" s="83">
        <v>209.4388</v>
      </c>
      <c r="Q55" s="84">
        <v>86557.698</v>
      </c>
      <c r="R55" s="85">
        <v>413.2839664856751</v>
      </c>
      <c r="S55" s="109"/>
      <c r="T55" s="81"/>
      <c r="U55" s="88"/>
      <c r="V55" s="79"/>
      <c r="W55" s="79"/>
      <c r="X55" s="88"/>
      <c r="Y55" s="83"/>
      <c r="Z55" s="84"/>
      <c r="AA55" s="88"/>
      <c r="AB55" s="110">
        <v>39.048</v>
      </c>
      <c r="AC55" s="79">
        <v>18347.796</v>
      </c>
      <c r="AD55" s="88">
        <v>469.87799631223106</v>
      </c>
      <c r="AE55" s="79"/>
      <c r="AF55" s="79"/>
      <c r="AG55" s="88"/>
      <c r="AH55" s="83">
        <v>39.048</v>
      </c>
      <c r="AI55" s="81">
        <v>18347.796</v>
      </c>
      <c r="AJ55" s="88">
        <v>469.87799631223106</v>
      </c>
      <c r="AK55" s="110">
        <v>154.1274</v>
      </c>
      <c r="AL55" s="79">
        <v>60663.084</v>
      </c>
      <c r="AM55" s="88">
        <v>393.5905231646028</v>
      </c>
      <c r="AN55" s="110">
        <v>16.2634</v>
      </c>
      <c r="AO55" s="79">
        <v>7546.818</v>
      </c>
      <c r="AP55" s="91">
        <v>464.03691724977557</v>
      </c>
      <c r="AQ55" s="614"/>
    </row>
    <row r="56" spans="1:43" ht="27" customHeight="1">
      <c r="A56" s="607" t="s">
        <v>128</v>
      </c>
      <c r="B56" s="615" t="s">
        <v>80</v>
      </c>
      <c r="C56" s="616" t="s">
        <v>24</v>
      </c>
      <c r="D56" s="31">
        <v>1.2367</v>
      </c>
      <c r="E56" s="158"/>
      <c r="F56" s="609">
        <f t="shared" si="7"/>
        <v>1.2367</v>
      </c>
      <c r="G56" s="225">
        <v>1.0964</v>
      </c>
      <c r="H56" s="242"/>
      <c r="I56" s="609">
        <f t="shared" si="8"/>
        <v>1.0964</v>
      </c>
      <c r="J56" s="225">
        <v>0.0116</v>
      </c>
      <c r="K56" s="225">
        <v>1.352</v>
      </c>
      <c r="L56" s="610">
        <f t="shared" si="0"/>
        <v>3.6967</v>
      </c>
      <c r="M56" s="607"/>
      <c r="N56" s="679"/>
      <c r="O56" s="673"/>
      <c r="P56" s="449">
        <v>181.3023</v>
      </c>
      <c r="Q56" s="450">
        <v>65230.6037508015</v>
      </c>
      <c r="R56" s="451">
        <v>359.789168426443</v>
      </c>
      <c r="S56" s="452">
        <v>0.0165</v>
      </c>
      <c r="T56" s="450">
        <v>8.18475080150038</v>
      </c>
      <c r="U56" s="454">
        <v>496.04550312123513</v>
      </c>
      <c r="V56" s="450">
        <v>0.0438</v>
      </c>
      <c r="W56" s="450">
        <v>43.534</v>
      </c>
      <c r="X56" s="454">
        <v>993.9269406392694</v>
      </c>
      <c r="Y56" s="449">
        <v>0.0603</v>
      </c>
      <c r="Z56" s="450">
        <v>51.71875080150038</v>
      </c>
      <c r="AA56" s="454">
        <v>857.6907263930411</v>
      </c>
      <c r="AB56" s="457">
        <v>14.9053</v>
      </c>
      <c r="AC56" s="450">
        <v>4550.226</v>
      </c>
      <c r="AD56" s="454">
        <v>305.27570729874606</v>
      </c>
      <c r="AE56" s="450"/>
      <c r="AF56" s="450"/>
      <c r="AG56" s="454"/>
      <c r="AH56" s="449">
        <v>14.9053</v>
      </c>
      <c r="AI56" s="453">
        <v>4550.226</v>
      </c>
      <c r="AJ56" s="454">
        <v>305.27570729874606</v>
      </c>
      <c r="AK56" s="457">
        <v>156.6963</v>
      </c>
      <c r="AL56" s="450">
        <v>57232.712</v>
      </c>
      <c r="AM56" s="454">
        <v>365.24609706802266</v>
      </c>
      <c r="AN56" s="457">
        <v>9.6404</v>
      </c>
      <c r="AO56" s="450">
        <v>3395.947</v>
      </c>
      <c r="AP56" s="455">
        <v>352.26204306875235</v>
      </c>
      <c r="AQ56" s="614"/>
    </row>
    <row r="57" spans="1:43" ht="27" customHeight="1">
      <c r="A57" s="611" t="s">
        <v>58</v>
      </c>
      <c r="B57" s="602"/>
      <c r="C57" s="602" t="s">
        <v>29</v>
      </c>
      <c r="D57" s="66">
        <v>1102.6907897684648</v>
      </c>
      <c r="E57" s="163"/>
      <c r="F57" s="612">
        <f t="shared" si="7"/>
        <v>1102.6907897684648</v>
      </c>
      <c r="G57" s="226">
        <v>866.079</v>
      </c>
      <c r="H57" s="243"/>
      <c r="I57" s="612">
        <f t="shared" si="8"/>
        <v>866.079</v>
      </c>
      <c r="J57" s="226">
        <v>10.293</v>
      </c>
      <c r="K57" s="226">
        <v>943.194</v>
      </c>
      <c r="L57" s="613">
        <f t="shared" si="0"/>
        <v>2922.256789768465</v>
      </c>
      <c r="M57" s="607"/>
      <c r="N57" s="677"/>
      <c r="O57" s="678"/>
      <c r="P57" s="100">
        <v>115.51910814148523</v>
      </c>
      <c r="Q57" s="93">
        <v>132.69492082378045</v>
      </c>
      <c r="R57" s="93">
        <v>114.86837369040164</v>
      </c>
      <c r="S57" s="101"/>
      <c r="T57" s="102"/>
      <c r="U57" s="93"/>
      <c r="V57" s="103"/>
      <c r="W57" s="104"/>
      <c r="X57" s="93"/>
      <c r="Y57" s="100"/>
      <c r="Z57" s="93"/>
      <c r="AA57" s="93"/>
      <c r="AB57" s="105">
        <v>261.97392873675807</v>
      </c>
      <c r="AC57" s="102">
        <v>403.22823525688614</v>
      </c>
      <c r="AD57" s="93">
        <v>153.91922287887894</v>
      </c>
      <c r="AE57" s="102"/>
      <c r="AF57" s="106"/>
      <c r="AG57" s="93"/>
      <c r="AH57" s="100">
        <v>261.97392873675807</v>
      </c>
      <c r="AI57" s="103">
        <v>403.22823525688614</v>
      </c>
      <c r="AJ57" s="93">
        <v>153.91922287887894</v>
      </c>
      <c r="AK57" s="107">
        <v>98.36058668902838</v>
      </c>
      <c r="AL57" s="93">
        <v>105.99372610544823</v>
      </c>
      <c r="AM57" s="93">
        <v>107.76036385442917</v>
      </c>
      <c r="AN57" s="107">
        <v>168.70046886021328</v>
      </c>
      <c r="AO57" s="104">
        <v>222.23014670134722</v>
      </c>
      <c r="AP57" s="108">
        <v>131.7306040716989</v>
      </c>
      <c r="AQ57" s="614"/>
    </row>
    <row r="58" spans="1:43" ht="27" customHeight="1">
      <c r="A58" s="611" t="s">
        <v>28</v>
      </c>
      <c r="B58" s="615" t="s">
        <v>31</v>
      </c>
      <c r="C58" s="616" t="s">
        <v>24</v>
      </c>
      <c r="D58" s="31">
        <v>1.6566</v>
      </c>
      <c r="E58" s="158">
        <v>0.1029</v>
      </c>
      <c r="F58" s="609">
        <f t="shared" si="7"/>
        <v>1.7595</v>
      </c>
      <c r="G58" s="225"/>
      <c r="H58" s="242"/>
      <c r="I58" s="609"/>
      <c r="J58" s="225">
        <v>0.0973</v>
      </c>
      <c r="K58" s="225">
        <v>0.7775</v>
      </c>
      <c r="L58" s="610">
        <f t="shared" si="0"/>
        <v>2.6343</v>
      </c>
      <c r="M58" s="607"/>
      <c r="N58" s="672" t="s">
        <v>81</v>
      </c>
      <c r="O58" s="673"/>
      <c r="P58" s="459">
        <v>1541.8917</v>
      </c>
      <c r="Q58" s="460">
        <v>418937.6589645795</v>
      </c>
      <c r="R58" s="461">
        <v>271.7036864291957</v>
      </c>
      <c r="S58" s="462">
        <v>6.2055</v>
      </c>
      <c r="T58" s="463">
        <v>3817.3949645795437</v>
      </c>
      <c r="U58" s="464">
        <v>615.1631560034717</v>
      </c>
      <c r="V58" s="465">
        <v>211.8961</v>
      </c>
      <c r="W58" s="465">
        <v>47663.085</v>
      </c>
      <c r="X58" s="464">
        <v>224.93611255705036</v>
      </c>
      <c r="Y58" s="459">
        <v>218.1016</v>
      </c>
      <c r="Z58" s="460">
        <v>51480.47996457954</v>
      </c>
      <c r="AA58" s="464">
        <v>236.03898350392453</v>
      </c>
      <c r="AB58" s="466">
        <v>1166.0279</v>
      </c>
      <c r="AC58" s="465">
        <v>313177.754</v>
      </c>
      <c r="AD58" s="464">
        <v>268.5851290522294</v>
      </c>
      <c r="AE58" s="465"/>
      <c r="AF58" s="465"/>
      <c r="AG58" s="464"/>
      <c r="AH58" s="459">
        <v>1166.0279</v>
      </c>
      <c r="AI58" s="463">
        <v>313177.754</v>
      </c>
      <c r="AJ58" s="464">
        <v>268.5851290522294</v>
      </c>
      <c r="AK58" s="466">
        <v>17.8696</v>
      </c>
      <c r="AL58" s="465">
        <v>10690.238</v>
      </c>
      <c r="AM58" s="464">
        <v>598.2359985673994</v>
      </c>
      <c r="AN58" s="466">
        <v>139.8926</v>
      </c>
      <c r="AO58" s="465">
        <v>43589.187</v>
      </c>
      <c r="AP58" s="467">
        <v>311.5903700410172</v>
      </c>
      <c r="AQ58" s="614"/>
    </row>
    <row r="59" spans="1:43" ht="27" customHeight="1">
      <c r="A59" s="611" t="s">
        <v>35</v>
      </c>
      <c r="B59" s="602" t="s">
        <v>82</v>
      </c>
      <c r="C59" s="602" t="s">
        <v>29</v>
      </c>
      <c r="D59" s="66">
        <v>197.10863817108842</v>
      </c>
      <c r="E59" s="163">
        <v>48.153</v>
      </c>
      <c r="F59" s="612">
        <f t="shared" si="7"/>
        <v>245.2616381710884</v>
      </c>
      <c r="G59" s="226"/>
      <c r="H59" s="243"/>
      <c r="I59" s="612"/>
      <c r="J59" s="226">
        <v>68.015</v>
      </c>
      <c r="K59" s="226">
        <v>276.959</v>
      </c>
      <c r="L59" s="613">
        <f t="shared" si="0"/>
        <v>590.2356381710883</v>
      </c>
      <c r="M59" s="607"/>
      <c r="N59" s="672"/>
      <c r="O59" s="673"/>
      <c r="P59" s="92">
        <v>2101.6729</v>
      </c>
      <c r="Q59" s="80">
        <v>577612.8595701258</v>
      </c>
      <c r="R59" s="93">
        <v>274.8348040126158</v>
      </c>
      <c r="S59" s="112">
        <v>1.5342</v>
      </c>
      <c r="T59" s="80">
        <v>716.1105701258851</v>
      </c>
      <c r="U59" s="95">
        <v>466.76480910304076</v>
      </c>
      <c r="V59" s="80">
        <v>423.7689</v>
      </c>
      <c r="W59" s="80">
        <v>111508.624</v>
      </c>
      <c r="X59" s="95">
        <v>263.1354589730393</v>
      </c>
      <c r="Y59" s="92">
        <v>425.3031</v>
      </c>
      <c r="Z59" s="80">
        <v>112224.73457012587</v>
      </c>
      <c r="AA59" s="95">
        <v>263.870013103892</v>
      </c>
      <c r="AB59" s="97">
        <v>1444.123</v>
      </c>
      <c r="AC59" s="80">
        <v>395791.391</v>
      </c>
      <c r="AD59" s="95">
        <v>274.0704157471351</v>
      </c>
      <c r="AE59" s="80"/>
      <c r="AF59" s="80"/>
      <c r="AG59" s="95"/>
      <c r="AH59" s="92">
        <v>1444.123</v>
      </c>
      <c r="AI59" s="82">
        <v>395791.391</v>
      </c>
      <c r="AJ59" s="95">
        <v>274.0704157471351</v>
      </c>
      <c r="AK59" s="97">
        <v>52.7809</v>
      </c>
      <c r="AL59" s="80">
        <v>20881.889</v>
      </c>
      <c r="AM59" s="95">
        <v>395.6334393691657</v>
      </c>
      <c r="AN59" s="97">
        <v>179.4659</v>
      </c>
      <c r="AO59" s="80">
        <v>48714.845</v>
      </c>
      <c r="AP59" s="99">
        <v>271.44346084687953</v>
      </c>
      <c r="AQ59" s="614"/>
    </row>
    <row r="60" spans="1:43" ht="27" customHeight="1">
      <c r="A60" s="611"/>
      <c r="B60" s="615" t="s">
        <v>36</v>
      </c>
      <c r="C60" s="616" t="s">
        <v>24</v>
      </c>
      <c r="D60" s="30">
        <f aca="true" t="shared" si="9" ref="D60:K61">D56+D58</f>
        <v>2.8933</v>
      </c>
      <c r="E60" s="188">
        <f t="shared" si="9"/>
        <v>0.1029</v>
      </c>
      <c r="F60" s="609">
        <f t="shared" si="9"/>
        <v>2.9962</v>
      </c>
      <c r="G60" s="233">
        <f t="shared" si="9"/>
        <v>1.0964</v>
      </c>
      <c r="H60" s="176"/>
      <c r="I60" s="609">
        <f>I56+I58</f>
        <v>1.0964</v>
      </c>
      <c r="J60" s="233">
        <f t="shared" si="9"/>
        <v>0.1089</v>
      </c>
      <c r="K60" s="233">
        <f t="shared" si="9"/>
        <v>2.1295</v>
      </c>
      <c r="L60" s="610">
        <f t="shared" si="0"/>
        <v>6.331</v>
      </c>
      <c r="M60" s="607"/>
      <c r="N60" s="683"/>
      <c r="O60" s="678"/>
      <c r="P60" s="100">
        <v>73.36497035290314</v>
      </c>
      <c r="Q60" s="93">
        <v>72.5291433567396</v>
      </c>
      <c r="R60" s="93">
        <v>98.86072741235628</v>
      </c>
      <c r="S60" s="101">
        <v>404.477903793508</v>
      </c>
      <c r="T60" s="102">
        <v>533.0734000907826</v>
      </c>
      <c r="U60" s="93">
        <v>131.79295953900228</v>
      </c>
      <c r="V60" s="103">
        <v>50.00274913992037</v>
      </c>
      <c r="W60" s="104">
        <v>42.74385539902277</v>
      </c>
      <c r="X60" s="93">
        <v>85.48301070290081</v>
      </c>
      <c r="Y60" s="100">
        <v>51.281450805319786</v>
      </c>
      <c r="Z60" s="93">
        <v>45.87266805466217</v>
      </c>
      <c r="AA60" s="93">
        <v>89.4527501353442</v>
      </c>
      <c r="AB60" s="105">
        <v>80.74297687939324</v>
      </c>
      <c r="AC60" s="102">
        <v>79.1269747451379</v>
      </c>
      <c r="AD60" s="93">
        <v>97.99858489653018</v>
      </c>
      <c r="AE60" s="102"/>
      <c r="AF60" s="106"/>
      <c r="AG60" s="93"/>
      <c r="AH60" s="100">
        <v>80.74297687939324</v>
      </c>
      <c r="AI60" s="103">
        <v>79.1269747451379</v>
      </c>
      <c r="AJ60" s="93">
        <v>97.99858489653018</v>
      </c>
      <c r="AK60" s="107">
        <v>33.856186612960364</v>
      </c>
      <c r="AL60" s="93">
        <v>51.19382638227796</v>
      </c>
      <c r="AM60" s="93">
        <v>151.2096650680695</v>
      </c>
      <c r="AN60" s="107">
        <v>77.94940431580595</v>
      </c>
      <c r="AO60" s="104">
        <v>89.47824220727789</v>
      </c>
      <c r="AP60" s="108">
        <v>114.79015522012683</v>
      </c>
      <c r="AQ60" s="614"/>
    </row>
    <row r="61" spans="1:43" ht="27" customHeight="1">
      <c r="A61" s="600"/>
      <c r="B61" s="602"/>
      <c r="C61" s="602" t="s">
        <v>29</v>
      </c>
      <c r="D61" s="617">
        <f t="shared" si="9"/>
        <v>1299.7994279395532</v>
      </c>
      <c r="E61" s="368">
        <f t="shared" si="9"/>
        <v>48.153</v>
      </c>
      <c r="F61" s="612">
        <f t="shared" si="9"/>
        <v>1347.9524279395532</v>
      </c>
      <c r="G61" s="528">
        <f t="shared" si="9"/>
        <v>866.079</v>
      </c>
      <c r="H61" s="177"/>
      <c r="I61" s="612">
        <f>I57+I59</f>
        <v>866.079</v>
      </c>
      <c r="J61" s="528">
        <f t="shared" si="9"/>
        <v>78.30799999999999</v>
      </c>
      <c r="K61" s="528">
        <f t="shared" si="9"/>
        <v>1220.153</v>
      </c>
      <c r="L61" s="613">
        <f t="shared" si="0"/>
        <v>3512.4924279395536</v>
      </c>
      <c r="M61" s="607"/>
      <c r="N61" s="672" t="s">
        <v>83</v>
      </c>
      <c r="O61" s="673"/>
      <c r="P61" s="83"/>
      <c r="Q61" s="84"/>
      <c r="R61" s="85"/>
      <c r="S61" s="109"/>
      <c r="T61" s="81"/>
      <c r="U61" s="88"/>
      <c r="V61" s="79"/>
      <c r="W61" s="79"/>
      <c r="X61" s="88"/>
      <c r="Y61" s="83"/>
      <c r="Z61" s="84"/>
      <c r="AA61" s="88"/>
      <c r="AB61" s="110"/>
      <c r="AC61" s="79"/>
      <c r="AD61" s="88"/>
      <c r="AE61" s="79"/>
      <c r="AF61" s="79"/>
      <c r="AG61" s="88"/>
      <c r="AH61" s="83"/>
      <c r="AI61" s="81"/>
      <c r="AJ61" s="88"/>
      <c r="AK61" s="110"/>
      <c r="AL61" s="79"/>
      <c r="AM61" s="88"/>
      <c r="AN61" s="110"/>
      <c r="AO61" s="79"/>
      <c r="AP61" s="91"/>
      <c r="AQ61" s="614"/>
    </row>
    <row r="62" spans="1:43" ht="27" customHeight="1">
      <c r="A62" s="607" t="s">
        <v>128</v>
      </c>
      <c r="B62" s="615" t="s">
        <v>84</v>
      </c>
      <c r="C62" s="616" t="s">
        <v>24</v>
      </c>
      <c r="D62" s="31">
        <v>2.7605</v>
      </c>
      <c r="E62" s="158">
        <v>7.398</v>
      </c>
      <c r="F62" s="609">
        <f aca="true" t="shared" si="10" ref="F62:F69">D62+E62</f>
        <v>10.1585</v>
      </c>
      <c r="G62" s="225">
        <v>10.926</v>
      </c>
      <c r="H62" s="242"/>
      <c r="I62" s="609">
        <f aca="true" t="shared" si="11" ref="I62:I67">G62+H62</f>
        <v>10.926</v>
      </c>
      <c r="J62" s="225">
        <v>0.1455</v>
      </c>
      <c r="K62" s="225"/>
      <c r="L62" s="610">
        <f t="shared" si="0"/>
        <v>21.23</v>
      </c>
      <c r="M62" s="607"/>
      <c r="N62" s="672"/>
      <c r="O62" s="673"/>
      <c r="P62" s="449"/>
      <c r="Q62" s="450"/>
      <c r="R62" s="451"/>
      <c r="S62" s="452"/>
      <c r="T62" s="450"/>
      <c r="U62" s="454"/>
      <c r="V62" s="450"/>
      <c r="W62" s="450"/>
      <c r="X62" s="454"/>
      <c r="Y62" s="449"/>
      <c r="Z62" s="450"/>
      <c r="AA62" s="454"/>
      <c r="AB62" s="457"/>
      <c r="AC62" s="450"/>
      <c r="AD62" s="454"/>
      <c r="AE62" s="450"/>
      <c r="AF62" s="450"/>
      <c r="AG62" s="454"/>
      <c r="AH62" s="449"/>
      <c r="AI62" s="453"/>
      <c r="AJ62" s="454"/>
      <c r="AK62" s="457"/>
      <c r="AL62" s="450"/>
      <c r="AM62" s="454"/>
      <c r="AN62" s="457"/>
      <c r="AO62" s="450"/>
      <c r="AP62" s="455"/>
      <c r="AQ62" s="614"/>
    </row>
    <row r="63" spans="1:43" ht="27" customHeight="1" thickBot="1">
      <c r="A63" s="611" t="s">
        <v>85</v>
      </c>
      <c r="B63" s="602"/>
      <c r="C63" s="602" t="s">
        <v>29</v>
      </c>
      <c r="D63" s="66">
        <v>239.91119777393635</v>
      </c>
      <c r="E63" s="163">
        <v>580.014</v>
      </c>
      <c r="F63" s="612">
        <f t="shared" si="10"/>
        <v>819.9251977739364</v>
      </c>
      <c r="G63" s="226">
        <v>1667.734</v>
      </c>
      <c r="H63" s="243"/>
      <c r="I63" s="612">
        <f t="shared" si="11"/>
        <v>1667.734</v>
      </c>
      <c r="J63" s="226">
        <v>7.65</v>
      </c>
      <c r="K63" s="226"/>
      <c r="L63" s="613">
        <f t="shared" si="0"/>
        <v>2495.3091977739364</v>
      </c>
      <c r="M63" s="607"/>
      <c r="N63" s="684"/>
      <c r="O63" s="685"/>
      <c r="P63" s="116"/>
      <c r="Q63" s="117"/>
      <c r="R63" s="117"/>
      <c r="S63" s="132"/>
      <c r="T63" s="130"/>
      <c r="U63" s="117"/>
      <c r="V63" s="130"/>
      <c r="W63" s="133"/>
      <c r="X63" s="117"/>
      <c r="Y63" s="116"/>
      <c r="Z63" s="117"/>
      <c r="AA63" s="117"/>
      <c r="AB63" s="134"/>
      <c r="AC63" s="130"/>
      <c r="AD63" s="117"/>
      <c r="AE63" s="130"/>
      <c r="AF63" s="135"/>
      <c r="AG63" s="117"/>
      <c r="AH63" s="116"/>
      <c r="AI63" s="130"/>
      <c r="AJ63" s="117"/>
      <c r="AK63" s="134"/>
      <c r="AL63" s="117"/>
      <c r="AM63" s="117"/>
      <c r="AN63" s="134"/>
      <c r="AO63" s="133"/>
      <c r="AP63" s="136"/>
      <c r="AQ63" s="614"/>
    </row>
    <row r="64" spans="1:43" ht="27" customHeight="1" thickTop="1">
      <c r="A64" s="611" t="s">
        <v>128</v>
      </c>
      <c r="B64" s="615" t="s">
        <v>86</v>
      </c>
      <c r="C64" s="616" t="s">
        <v>24</v>
      </c>
      <c r="D64" s="31">
        <v>6.48</v>
      </c>
      <c r="E64" s="158">
        <v>24.93</v>
      </c>
      <c r="F64" s="609">
        <f t="shared" si="10"/>
        <v>31.41</v>
      </c>
      <c r="G64" s="225"/>
      <c r="H64" s="242"/>
      <c r="I64" s="609"/>
      <c r="J64" s="225">
        <v>268.42</v>
      </c>
      <c r="K64" s="225"/>
      <c r="L64" s="610">
        <f t="shared" si="0"/>
        <v>299.83000000000004</v>
      </c>
      <c r="M64" s="607"/>
      <c r="N64" s="674" t="s">
        <v>87</v>
      </c>
      <c r="O64" s="673"/>
      <c r="P64" s="459">
        <v>18932.13532</v>
      </c>
      <c r="Q64" s="460">
        <v>3406244.1289999997</v>
      </c>
      <c r="R64" s="461">
        <v>179.91864475010522</v>
      </c>
      <c r="S64" s="462">
        <v>465.8472399999999</v>
      </c>
      <c r="T64" s="463">
        <v>310388.364</v>
      </c>
      <c r="U64" s="464">
        <v>666.2878672416307</v>
      </c>
      <c r="V64" s="463">
        <v>759.37018</v>
      </c>
      <c r="W64" s="463">
        <v>365307.2899999999</v>
      </c>
      <c r="X64" s="464">
        <v>481.06615142564584</v>
      </c>
      <c r="Y64" s="459">
        <v>1225.21742</v>
      </c>
      <c r="Z64" s="460">
        <v>675695.6539999999</v>
      </c>
      <c r="AA64" s="464">
        <v>551.4904073107285</v>
      </c>
      <c r="AB64" s="473">
        <v>10207.626400000001</v>
      </c>
      <c r="AC64" s="463">
        <v>1476855.3750000002</v>
      </c>
      <c r="AD64" s="464">
        <v>144.68156622581722</v>
      </c>
      <c r="AE64" s="463"/>
      <c r="AF64" s="463"/>
      <c r="AG64" s="464"/>
      <c r="AH64" s="459">
        <v>10207.626400000001</v>
      </c>
      <c r="AI64" s="463">
        <v>1476855.3750000002</v>
      </c>
      <c r="AJ64" s="464">
        <v>144.68156622581722</v>
      </c>
      <c r="AK64" s="473">
        <v>3891.0361000000007</v>
      </c>
      <c r="AL64" s="463">
        <v>895745.169</v>
      </c>
      <c r="AM64" s="464">
        <v>230.20736533387594</v>
      </c>
      <c r="AN64" s="473">
        <v>3608.2554</v>
      </c>
      <c r="AO64" s="463">
        <v>357947.93100000004</v>
      </c>
      <c r="AP64" s="467">
        <v>99.2024929831741</v>
      </c>
      <c r="AQ64" s="614"/>
    </row>
    <row r="65" spans="1:43" ht="27" customHeight="1">
      <c r="A65" s="611" t="s">
        <v>88</v>
      </c>
      <c r="B65" s="602" t="s">
        <v>89</v>
      </c>
      <c r="C65" s="602" t="s">
        <v>29</v>
      </c>
      <c r="D65" s="66">
        <v>492.91199542641823</v>
      </c>
      <c r="E65" s="163">
        <v>1884.708</v>
      </c>
      <c r="F65" s="612">
        <f t="shared" si="10"/>
        <v>2377.6199954264184</v>
      </c>
      <c r="G65" s="226"/>
      <c r="H65" s="243"/>
      <c r="I65" s="612"/>
      <c r="J65" s="226">
        <v>34169.622</v>
      </c>
      <c r="K65" s="226"/>
      <c r="L65" s="613">
        <f t="shared" si="0"/>
        <v>36547.24199542642</v>
      </c>
      <c r="M65" s="607"/>
      <c r="N65" s="672"/>
      <c r="O65" s="686"/>
      <c r="P65" s="92">
        <v>13985.41455</v>
      </c>
      <c r="Q65" s="80">
        <v>3668654.3380000005</v>
      </c>
      <c r="R65" s="93">
        <v>262.3200281181512</v>
      </c>
      <c r="S65" s="112">
        <v>457.66981999999996</v>
      </c>
      <c r="T65" s="80">
        <v>362007.8329999999</v>
      </c>
      <c r="U65" s="95">
        <v>790.9803469234654</v>
      </c>
      <c r="V65" s="80">
        <v>2054.1900299999998</v>
      </c>
      <c r="W65" s="80">
        <v>871253.285</v>
      </c>
      <c r="X65" s="95">
        <v>424.1347062715518</v>
      </c>
      <c r="Y65" s="92">
        <v>2511.85985</v>
      </c>
      <c r="Z65" s="80">
        <v>1233261.118</v>
      </c>
      <c r="AA65" s="95">
        <v>490.975289883311</v>
      </c>
      <c r="AB65" s="97">
        <v>7749.442900000001</v>
      </c>
      <c r="AC65" s="80">
        <v>1542493.8730000001</v>
      </c>
      <c r="AD65" s="111">
        <v>199.0457756647255</v>
      </c>
      <c r="AE65" s="80"/>
      <c r="AF65" s="80"/>
      <c r="AG65" s="95"/>
      <c r="AH65" s="92">
        <v>7749.442900000001</v>
      </c>
      <c r="AI65" s="82">
        <v>1542493.8730000001</v>
      </c>
      <c r="AJ65" s="95">
        <v>199.0457756647255</v>
      </c>
      <c r="AK65" s="97">
        <v>1725.2982000000002</v>
      </c>
      <c r="AL65" s="80">
        <v>652719.591</v>
      </c>
      <c r="AM65" s="95">
        <v>378.322768203201</v>
      </c>
      <c r="AN65" s="97">
        <v>1998.8136</v>
      </c>
      <c r="AO65" s="80">
        <v>240179.75600000002</v>
      </c>
      <c r="AP65" s="99">
        <v>120.16115759868755</v>
      </c>
      <c r="AQ65" s="614"/>
    </row>
    <row r="66" spans="1:43" ht="27" customHeight="1" thickBot="1">
      <c r="A66" s="611" t="s">
        <v>128</v>
      </c>
      <c r="B66" s="615" t="s">
        <v>90</v>
      </c>
      <c r="C66" s="616" t="s">
        <v>24</v>
      </c>
      <c r="D66" s="31"/>
      <c r="E66" s="158"/>
      <c r="F66" s="609"/>
      <c r="G66" s="225">
        <v>0.08</v>
      </c>
      <c r="H66" s="242"/>
      <c r="I66" s="609">
        <f t="shared" si="11"/>
        <v>0.08</v>
      </c>
      <c r="J66" s="225">
        <v>265.405</v>
      </c>
      <c r="K66" s="225">
        <v>0.001</v>
      </c>
      <c r="L66" s="610">
        <f t="shared" si="0"/>
        <v>265.48599999999993</v>
      </c>
      <c r="M66" s="607"/>
      <c r="N66" s="687"/>
      <c r="O66" s="688"/>
      <c r="P66" s="118">
        <v>135.37056947661233</v>
      </c>
      <c r="Q66" s="119">
        <v>92.84723539413484</v>
      </c>
      <c r="R66" s="119">
        <v>68.5874601496567</v>
      </c>
      <c r="S66" s="120">
        <v>101.78675098130788</v>
      </c>
      <c r="T66" s="121">
        <v>85.74078671938572</v>
      </c>
      <c r="U66" s="121">
        <v>84.23570444362763</v>
      </c>
      <c r="V66" s="122">
        <v>36.96689054614875</v>
      </c>
      <c r="W66" s="121">
        <v>41.92894262659795</v>
      </c>
      <c r="X66" s="121">
        <v>113.42296310871663</v>
      </c>
      <c r="Y66" s="123">
        <v>48.777300214420805</v>
      </c>
      <c r="Z66" s="121">
        <v>54.78934218698037</v>
      </c>
      <c r="AA66" s="121">
        <v>112.32549146043583</v>
      </c>
      <c r="AB66" s="124">
        <v>131.72077698643344</v>
      </c>
      <c r="AC66" s="122">
        <v>95.74465097405286</v>
      </c>
      <c r="AD66" s="121">
        <v>72.68758442255019</v>
      </c>
      <c r="AE66" s="121"/>
      <c r="AF66" s="121"/>
      <c r="AG66" s="121"/>
      <c r="AH66" s="123">
        <v>131.72077698643344</v>
      </c>
      <c r="AI66" s="122">
        <v>95.74465097405286</v>
      </c>
      <c r="AJ66" s="121">
        <v>72.68758442255019</v>
      </c>
      <c r="AK66" s="139">
        <v>225.52832316175838</v>
      </c>
      <c r="AL66" s="125">
        <v>137.23276907127487</v>
      </c>
      <c r="AM66" s="126">
        <v>60.84946101108808</v>
      </c>
      <c r="AN66" s="127">
        <v>180.5198543776168</v>
      </c>
      <c r="AO66" s="119">
        <v>149.03334775641957</v>
      </c>
      <c r="AP66" s="128">
        <v>82.55787058451044</v>
      </c>
      <c r="AQ66" s="614"/>
    </row>
    <row r="67" spans="1:43" ht="27" customHeight="1">
      <c r="A67" s="611" t="s">
        <v>35</v>
      </c>
      <c r="B67" s="602"/>
      <c r="C67" s="602" t="s">
        <v>29</v>
      </c>
      <c r="D67" s="66"/>
      <c r="E67" s="163"/>
      <c r="F67" s="612"/>
      <c r="G67" s="226">
        <v>8.64</v>
      </c>
      <c r="H67" s="243"/>
      <c r="I67" s="612">
        <f t="shared" si="11"/>
        <v>8.64</v>
      </c>
      <c r="J67" s="226">
        <v>30500.474</v>
      </c>
      <c r="K67" s="226">
        <v>1.62</v>
      </c>
      <c r="L67" s="613">
        <f t="shared" si="0"/>
        <v>30510.733999999997</v>
      </c>
      <c r="M67" s="607"/>
      <c r="N67" s="669"/>
      <c r="O67" s="668"/>
      <c r="P67" s="620"/>
      <c r="Q67" s="620"/>
      <c r="R67" s="620"/>
      <c r="S67" s="620"/>
      <c r="T67" s="620"/>
      <c r="U67" s="620"/>
      <c r="V67" s="620"/>
      <c r="W67" s="620"/>
      <c r="X67" s="620"/>
      <c r="Y67" s="620"/>
      <c r="Z67" s="620"/>
      <c r="AA67" s="620"/>
      <c r="AB67" s="620"/>
      <c r="AC67" s="620"/>
      <c r="AD67" s="620"/>
      <c r="AE67" s="620"/>
      <c r="AF67" s="620"/>
      <c r="AG67" s="620"/>
      <c r="AH67" s="620"/>
      <c r="AI67" s="620"/>
      <c r="AJ67" s="620"/>
      <c r="AK67" s="620"/>
      <c r="AL67" s="620"/>
      <c r="AM67" s="620"/>
      <c r="AN67" s="620"/>
      <c r="AO67" s="620"/>
      <c r="AP67" s="620"/>
      <c r="AQ67" s="620"/>
    </row>
    <row r="68" spans="1:43" ht="27" customHeight="1">
      <c r="A68" s="607"/>
      <c r="B68" s="615" t="s">
        <v>31</v>
      </c>
      <c r="C68" s="616" t="s">
        <v>24</v>
      </c>
      <c r="D68" s="31">
        <v>0.378</v>
      </c>
      <c r="E68" s="158">
        <v>0.259</v>
      </c>
      <c r="F68" s="609">
        <f t="shared" si="10"/>
        <v>0.637</v>
      </c>
      <c r="G68" s="225"/>
      <c r="H68" s="242"/>
      <c r="I68" s="609"/>
      <c r="J68" s="225">
        <v>8.4428</v>
      </c>
      <c r="K68" s="225">
        <v>0.5175</v>
      </c>
      <c r="L68" s="610">
        <f t="shared" si="0"/>
        <v>9.5973</v>
      </c>
      <c r="M68" s="607"/>
      <c r="N68" s="669"/>
      <c r="O68" s="668"/>
      <c r="P68" s="577"/>
      <c r="Q68" s="577"/>
      <c r="R68" s="577"/>
      <c r="S68" s="577"/>
      <c r="T68" s="577"/>
      <c r="U68" s="577"/>
      <c r="V68" s="577"/>
      <c r="W68" s="577"/>
      <c r="X68" s="577"/>
      <c r="Y68" s="577"/>
      <c r="Z68" s="577"/>
      <c r="AA68" s="577"/>
      <c r="AB68" s="577"/>
      <c r="AC68" s="577"/>
      <c r="AD68" s="577"/>
      <c r="AE68" s="577"/>
      <c r="AF68" s="577"/>
      <c r="AG68" s="577"/>
      <c r="AH68" s="577"/>
      <c r="AI68" s="577"/>
      <c r="AJ68" s="577"/>
      <c r="AK68" s="577"/>
      <c r="AL68" s="577"/>
      <c r="AM68" s="577"/>
      <c r="AN68" s="577"/>
      <c r="AO68" s="577"/>
      <c r="AP68" s="577"/>
      <c r="AQ68" s="577"/>
    </row>
    <row r="69" spans="1:43" ht="27" customHeight="1" thickBot="1">
      <c r="A69" s="621" t="s">
        <v>128</v>
      </c>
      <c r="B69" s="622" t="s">
        <v>89</v>
      </c>
      <c r="C69" s="622" t="s">
        <v>29</v>
      </c>
      <c r="D69" s="68">
        <v>128.03399881201113</v>
      </c>
      <c r="E69" s="196">
        <v>11.124</v>
      </c>
      <c r="F69" s="623">
        <f t="shared" si="10"/>
        <v>139.15799881201113</v>
      </c>
      <c r="G69" s="229"/>
      <c r="H69" s="244"/>
      <c r="I69" s="623"/>
      <c r="J69" s="229">
        <v>3099.114</v>
      </c>
      <c r="K69" s="229">
        <v>110.857</v>
      </c>
      <c r="L69" s="624">
        <f t="shared" si="0"/>
        <v>3349.128998812011</v>
      </c>
      <c r="M69" s="607"/>
      <c r="N69" s="669"/>
      <c r="O69" s="668"/>
      <c r="P69" s="577"/>
      <c r="Q69" s="577"/>
      <c r="R69" s="577"/>
      <c r="S69" s="577"/>
      <c r="T69" s="577"/>
      <c r="U69" s="577"/>
      <c r="V69" s="577"/>
      <c r="W69" s="577"/>
      <c r="X69" s="577"/>
      <c r="Y69" s="577"/>
      <c r="Z69" s="577"/>
      <c r="AA69" s="577"/>
      <c r="AB69" s="577"/>
      <c r="AC69" s="577"/>
      <c r="AD69" s="577"/>
      <c r="AE69" s="577"/>
      <c r="AF69" s="577"/>
      <c r="AG69" s="577"/>
      <c r="AH69" s="577"/>
      <c r="AI69" s="577"/>
      <c r="AJ69" s="577"/>
      <c r="AK69" s="577"/>
      <c r="AL69" s="577"/>
      <c r="AM69" s="577"/>
      <c r="AN69" s="577"/>
      <c r="AO69" s="577"/>
      <c r="AP69" s="577"/>
      <c r="AQ69" s="577"/>
    </row>
    <row r="70" spans="1:43" ht="27" customHeight="1">
      <c r="A70" s="1"/>
      <c r="B70" s="1"/>
      <c r="C70" s="1"/>
      <c r="D70" s="625"/>
      <c r="E70" s="550"/>
      <c r="F70" s="626"/>
      <c r="G70" s="551"/>
      <c r="H70" s="551"/>
      <c r="I70" s="626"/>
      <c r="J70" s="551"/>
      <c r="K70" s="551"/>
      <c r="L70" s="6"/>
      <c r="M70" s="1"/>
      <c r="N70" s="666"/>
      <c r="O70" s="66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Q70" s="576"/>
    </row>
    <row r="71" spans="1:43" ht="27" customHeight="1" thickBot="1">
      <c r="A71" s="38"/>
      <c r="B71" s="810" t="s">
        <v>174</v>
      </c>
      <c r="C71" s="38"/>
      <c r="D71" s="627"/>
      <c r="E71" s="553"/>
      <c r="F71" s="141"/>
      <c r="G71" s="554"/>
      <c r="H71" s="554"/>
      <c r="I71" s="141"/>
      <c r="J71" s="554"/>
      <c r="K71" s="208"/>
      <c r="L71" s="65" t="s">
        <v>131</v>
      </c>
      <c r="M71" s="1"/>
      <c r="N71" s="666"/>
      <c r="AQ71" s="576"/>
    </row>
    <row r="72" spans="1:43" ht="27" customHeight="1">
      <c r="A72" s="600"/>
      <c r="B72" s="601"/>
      <c r="C72" s="601"/>
      <c r="D72" s="649" t="s">
        <v>4</v>
      </c>
      <c r="E72" s="555" t="s">
        <v>5</v>
      </c>
      <c r="F72" s="628" t="s">
        <v>6</v>
      </c>
      <c r="G72" s="559" t="s">
        <v>7</v>
      </c>
      <c r="H72" s="558" t="s">
        <v>8</v>
      </c>
      <c r="I72" s="628" t="s">
        <v>9</v>
      </c>
      <c r="J72" s="559" t="s">
        <v>10</v>
      </c>
      <c r="K72" s="584" t="s">
        <v>11</v>
      </c>
      <c r="L72" s="630" t="s">
        <v>12</v>
      </c>
      <c r="M72" s="607"/>
      <c r="N72" s="666"/>
      <c r="AQ72" s="576"/>
    </row>
    <row r="73" spans="1:43" ht="27" customHeight="1">
      <c r="A73" s="611" t="s">
        <v>85</v>
      </c>
      <c r="B73" s="615" t="s">
        <v>36</v>
      </c>
      <c r="C73" s="616" t="s">
        <v>24</v>
      </c>
      <c r="D73" s="30">
        <f aca="true" t="shared" si="12" ref="D73:K74">D62+D64+D66+D68</f>
        <v>9.618500000000001</v>
      </c>
      <c r="E73" s="188">
        <f t="shared" si="12"/>
        <v>32.587</v>
      </c>
      <c r="F73" s="609">
        <f>F62+F64+F66+F68</f>
        <v>42.2055</v>
      </c>
      <c r="G73" s="233">
        <f t="shared" si="12"/>
        <v>11.006</v>
      </c>
      <c r="H73" s="176"/>
      <c r="I73" s="609">
        <f>I62+I64+I66+I68</f>
        <v>11.006</v>
      </c>
      <c r="J73" s="233">
        <f t="shared" si="12"/>
        <v>542.4133</v>
      </c>
      <c r="K73" s="233">
        <f t="shared" si="12"/>
        <v>0.5185</v>
      </c>
      <c r="L73" s="610">
        <f aca="true" t="shared" si="13" ref="L73:L136">F73+J73+I73+K73</f>
        <v>596.1433000000001</v>
      </c>
      <c r="M73" s="607"/>
      <c r="N73" s="666"/>
      <c r="AQ73" s="576"/>
    </row>
    <row r="74" spans="1:43" ht="27" customHeight="1">
      <c r="A74" s="604" t="s">
        <v>88</v>
      </c>
      <c r="B74" s="602"/>
      <c r="C74" s="602" t="s">
        <v>29</v>
      </c>
      <c r="D74" s="617">
        <f t="shared" si="12"/>
        <v>860.8571920123657</v>
      </c>
      <c r="E74" s="368">
        <f t="shared" si="12"/>
        <v>2475.846</v>
      </c>
      <c r="F74" s="612">
        <f>F63+F65+F67+F69</f>
        <v>3336.703192012366</v>
      </c>
      <c r="G74" s="528">
        <f t="shared" si="12"/>
        <v>1676.374</v>
      </c>
      <c r="H74" s="177"/>
      <c r="I74" s="612">
        <f>I63+I65+I67+I69</f>
        <v>1676.374</v>
      </c>
      <c r="J74" s="528">
        <f t="shared" si="12"/>
        <v>67776.86</v>
      </c>
      <c r="K74" s="528">
        <f t="shared" si="12"/>
        <v>112.477</v>
      </c>
      <c r="L74" s="613">
        <f t="shared" si="13"/>
        <v>72902.41419201237</v>
      </c>
      <c r="M74" s="607"/>
      <c r="N74" s="666"/>
      <c r="AQ74" s="576"/>
    </row>
    <row r="75" spans="1:43" ht="27" customHeight="1">
      <c r="A75" s="607" t="s">
        <v>128</v>
      </c>
      <c r="B75" s="615" t="s">
        <v>71</v>
      </c>
      <c r="C75" s="616" t="s">
        <v>24</v>
      </c>
      <c r="D75" s="31">
        <v>1.6124</v>
      </c>
      <c r="E75" s="158">
        <v>4.7427</v>
      </c>
      <c r="F75" s="609">
        <f aca="true" t="shared" si="14" ref="F75:F122">D75+E75</f>
        <v>6.3551</v>
      </c>
      <c r="G75" s="225">
        <v>35.6352</v>
      </c>
      <c r="H75" s="242"/>
      <c r="I75" s="609">
        <f aca="true" t="shared" si="15" ref="I75:I133">G75+H75</f>
        <v>35.6352</v>
      </c>
      <c r="J75" s="225">
        <v>1.4884</v>
      </c>
      <c r="K75" s="225">
        <v>6.3076</v>
      </c>
      <c r="L75" s="610">
        <f t="shared" si="13"/>
        <v>49.7863</v>
      </c>
      <c r="M75" s="607"/>
      <c r="N75" s="666"/>
      <c r="AQ75" s="576"/>
    </row>
    <row r="76" spans="1:43" ht="27" customHeight="1">
      <c r="A76" s="611" t="s">
        <v>52</v>
      </c>
      <c r="B76" s="602"/>
      <c r="C76" s="602" t="s">
        <v>29</v>
      </c>
      <c r="D76" s="66">
        <v>3352.9776888887313</v>
      </c>
      <c r="E76" s="163">
        <v>5279.9</v>
      </c>
      <c r="F76" s="612">
        <f t="shared" si="14"/>
        <v>8632.877688888731</v>
      </c>
      <c r="G76" s="226">
        <v>25846.722</v>
      </c>
      <c r="H76" s="243"/>
      <c r="I76" s="612">
        <f t="shared" si="15"/>
        <v>25846.722</v>
      </c>
      <c r="J76" s="226">
        <v>2287.935</v>
      </c>
      <c r="K76" s="226">
        <v>6656.17</v>
      </c>
      <c r="L76" s="613">
        <f t="shared" si="13"/>
        <v>43423.70468888873</v>
      </c>
      <c r="M76" s="607"/>
      <c r="N76" s="666"/>
      <c r="AQ76" s="576"/>
    </row>
    <row r="77" spans="1:43" ht="27" customHeight="1">
      <c r="A77" s="611" t="s">
        <v>128</v>
      </c>
      <c r="B77" s="615" t="s">
        <v>92</v>
      </c>
      <c r="C77" s="616" t="s">
        <v>24</v>
      </c>
      <c r="D77" s="31"/>
      <c r="E77" s="158"/>
      <c r="F77" s="609"/>
      <c r="G77" s="225">
        <v>0.0798</v>
      </c>
      <c r="H77" s="242"/>
      <c r="I77" s="609">
        <f t="shared" si="15"/>
        <v>0.0798</v>
      </c>
      <c r="J77" s="225">
        <v>0.0166</v>
      </c>
      <c r="K77" s="225"/>
      <c r="L77" s="610">
        <f t="shared" si="13"/>
        <v>0.0964</v>
      </c>
      <c r="M77" s="607"/>
      <c r="N77" s="666"/>
      <c r="AQ77" s="576"/>
    </row>
    <row r="78" spans="1:43" ht="27" customHeight="1">
      <c r="A78" s="611" t="s">
        <v>128</v>
      </c>
      <c r="B78" s="602"/>
      <c r="C78" s="602" t="s">
        <v>29</v>
      </c>
      <c r="D78" s="66"/>
      <c r="E78" s="163"/>
      <c r="F78" s="612"/>
      <c r="G78" s="226">
        <v>9.18</v>
      </c>
      <c r="H78" s="243"/>
      <c r="I78" s="612">
        <f t="shared" si="15"/>
        <v>9.18</v>
      </c>
      <c r="J78" s="226">
        <v>6.007</v>
      </c>
      <c r="K78" s="226"/>
      <c r="L78" s="613">
        <f t="shared" si="13"/>
        <v>15.187</v>
      </c>
      <c r="M78" s="607"/>
      <c r="N78" s="666"/>
      <c r="AQ78" s="576"/>
    </row>
    <row r="79" spans="1:43" ht="27" customHeight="1">
      <c r="A79" s="611" t="s">
        <v>93</v>
      </c>
      <c r="B79" s="615" t="s">
        <v>94</v>
      </c>
      <c r="C79" s="616" t="s">
        <v>24</v>
      </c>
      <c r="D79" s="31"/>
      <c r="E79" s="158"/>
      <c r="F79" s="609"/>
      <c r="G79" s="225"/>
      <c r="H79" s="242"/>
      <c r="I79" s="609"/>
      <c r="J79" s="225"/>
      <c r="K79" s="225"/>
      <c r="L79" s="610"/>
      <c r="M79" s="607"/>
      <c r="N79" s="666"/>
      <c r="AQ79" s="576"/>
    </row>
    <row r="80" spans="1:43" ht="27" customHeight="1">
      <c r="A80" s="611"/>
      <c r="B80" s="602" t="s">
        <v>95</v>
      </c>
      <c r="C80" s="602" t="s">
        <v>29</v>
      </c>
      <c r="D80" s="66"/>
      <c r="E80" s="163"/>
      <c r="F80" s="612"/>
      <c r="G80" s="226"/>
      <c r="H80" s="243"/>
      <c r="I80" s="612"/>
      <c r="J80" s="226"/>
      <c r="K80" s="226"/>
      <c r="L80" s="613"/>
      <c r="M80" s="607"/>
      <c r="N80" s="666"/>
      <c r="AQ80" s="576"/>
    </row>
    <row r="81" spans="1:43" ht="27" customHeight="1">
      <c r="A81" s="611"/>
      <c r="B81" s="615" t="s">
        <v>96</v>
      </c>
      <c r="C81" s="616" t="s">
        <v>24</v>
      </c>
      <c r="D81" s="31"/>
      <c r="E81" s="158"/>
      <c r="F81" s="609"/>
      <c r="G81" s="225"/>
      <c r="H81" s="242"/>
      <c r="I81" s="609"/>
      <c r="J81" s="225"/>
      <c r="K81" s="225"/>
      <c r="L81" s="610"/>
      <c r="M81" s="607"/>
      <c r="N81" s="666"/>
      <c r="AQ81" s="576"/>
    </row>
    <row r="82" spans="1:43" ht="27" customHeight="1">
      <c r="A82" s="611" t="s">
        <v>28</v>
      </c>
      <c r="B82" s="602"/>
      <c r="C82" s="602" t="s">
        <v>29</v>
      </c>
      <c r="D82" s="66"/>
      <c r="E82" s="163"/>
      <c r="F82" s="612"/>
      <c r="G82" s="226"/>
      <c r="H82" s="243"/>
      <c r="I82" s="612"/>
      <c r="J82" s="226"/>
      <c r="K82" s="226"/>
      <c r="L82" s="613"/>
      <c r="M82" s="607"/>
      <c r="N82" s="666"/>
      <c r="AQ82" s="576"/>
    </row>
    <row r="83" spans="1:43" ht="27" customHeight="1">
      <c r="A83" s="611"/>
      <c r="B83" s="615" t="s">
        <v>31</v>
      </c>
      <c r="C83" s="616" t="s">
        <v>24</v>
      </c>
      <c r="D83" s="31">
        <v>8.6408</v>
      </c>
      <c r="E83" s="158">
        <v>12.1909</v>
      </c>
      <c r="F83" s="609">
        <f t="shared" si="14"/>
        <v>20.831699999999998</v>
      </c>
      <c r="G83" s="225">
        <v>65.2887</v>
      </c>
      <c r="H83" s="242"/>
      <c r="I83" s="609">
        <f t="shared" si="15"/>
        <v>65.2887</v>
      </c>
      <c r="J83" s="225">
        <v>4.341</v>
      </c>
      <c r="K83" s="225">
        <v>2.7338</v>
      </c>
      <c r="L83" s="610">
        <f t="shared" si="13"/>
        <v>93.1952</v>
      </c>
      <c r="M83" s="607"/>
      <c r="N83" s="666"/>
      <c r="AQ83" s="576"/>
    </row>
    <row r="84" spans="1:43" ht="27" customHeight="1">
      <c r="A84" s="611"/>
      <c r="B84" s="602" t="s">
        <v>97</v>
      </c>
      <c r="C84" s="602" t="s">
        <v>29</v>
      </c>
      <c r="D84" s="66">
        <v>10257.171384826801</v>
      </c>
      <c r="E84" s="163">
        <v>7316.476</v>
      </c>
      <c r="F84" s="612">
        <f t="shared" si="14"/>
        <v>17573.6473848268</v>
      </c>
      <c r="G84" s="226">
        <v>32763.13</v>
      </c>
      <c r="H84" s="243"/>
      <c r="I84" s="612">
        <f t="shared" si="15"/>
        <v>32763.13</v>
      </c>
      <c r="J84" s="226">
        <v>5397.353</v>
      </c>
      <c r="K84" s="226">
        <v>1644.594</v>
      </c>
      <c r="L84" s="613">
        <f t="shared" si="13"/>
        <v>57378.7243848268</v>
      </c>
      <c r="M84" s="607"/>
      <c r="N84" s="666"/>
      <c r="AQ84" s="576"/>
    </row>
    <row r="85" spans="1:43" ht="27" customHeight="1">
      <c r="A85" s="611" t="s">
        <v>35</v>
      </c>
      <c r="B85" s="615" t="s">
        <v>36</v>
      </c>
      <c r="C85" s="616" t="s">
        <v>24</v>
      </c>
      <c r="D85" s="30">
        <f aca="true" t="shared" si="16" ref="D85:K86">D75+D77+D79+D81+D83</f>
        <v>10.2532</v>
      </c>
      <c r="E85" s="188">
        <f t="shared" si="16"/>
        <v>16.9336</v>
      </c>
      <c r="F85" s="609">
        <f t="shared" si="16"/>
        <v>27.186799999999998</v>
      </c>
      <c r="G85" s="566">
        <f t="shared" si="16"/>
        <v>101.00370000000001</v>
      </c>
      <c r="H85" s="176"/>
      <c r="I85" s="609">
        <f>I75+I77+I79+I81+I83</f>
        <v>101.00370000000001</v>
      </c>
      <c r="J85" s="233">
        <f t="shared" si="16"/>
        <v>5.846</v>
      </c>
      <c r="K85" s="233">
        <f t="shared" si="16"/>
        <v>9.0414</v>
      </c>
      <c r="L85" s="610">
        <f t="shared" si="13"/>
        <v>143.0779</v>
      </c>
      <c r="M85" s="607"/>
      <c r="N85" s="666"/>
      <c r="AQ85" s="576"/>
    </row>
    <row r="86" spans="1:43" ht="27" customHeight="1">
      <c r="A86" s="600"/>
      <c r="B86" s="602"/>
      <c r="C86" s="602" t="s">
        <v>29</v>
      </c>
      <c r="D86" s="617">
        <f t="shared" si="16"/>
        <v>13610.149073715533</v>
      </c>
      <c r="E86" s="368">
        <f t="shared" si="16"/>
        <v>12596.376</v>
      </c>
      <c r="F86" s="612">
        <f t="shared" si="16"/>
        <v>26206.52507371553</v>
      </c>
      <c r="G86" s="528">
        <f t="shared" si="16"/>
        <v>58619.03200000001</v>
      </c>
      <c r="H86" s="177"/>
      <c r="I86" s="612">
        <f>I76+I78+I80+I82+I84</f>
        <v>58619.03200000001</v>
      </c>
      <c r="J86" s="528">
        <f t="shared" si="16"/>
        <v>7691.295</v>
      </c>
      <c r="K86" s="528">
        <f t="shared" si="16"/>
        <v>8300.764</v>
      </c>
      <c r="L86" s="613">
        <f t="shared" si="13"/>
        <v>100817.61607371553</v>
      </c>
      <c r="M86" s="607"/>
      <c r="N86" s="666"/>
      <c r="AQ86" s="576"/>
    </row>
    <row r="87" spans="1:43" ht="27" customHeight="1">
      <c r="A87" s="607" t="s">
        <v>98</v>
      </c>
      <c r="B87" s="1"/>
      <c r="C87" s="616" t="s">
        <v>24</v>
      </c>
      <c r="D87" s="31">
        <v>0.7892</v>
      </c>
      <c r="E87" s="158">
        <v>0.3085</v>
      </c>
      <c r="F87" s="609">
        <f t="shared" si="14"/>
        <v>1.0977000000000001</v>
      </c>
      <c r="G87" s="225">
        <v>19.111</v>
      </c>
      <c r="H87" s="242"/>
      <c r="I87" s="609">
        <f t="shared" si="15"/>
        <v>19.111</v>
      </c>
      <c r="J87" s="225">
        <v>7.3721</v>
      </c>
      <c r="K87" s="225">
        <v>2.5744</v>
      </c>
      <c r="L87" s="610">
        <f t="shared" si="13"/>
        <v>30.1552</v>
      </c>
      <c r="M87" s="607"/>
      <c r="N87" s="666"/>
      <c r="AQ87" s="576"/>
    </row>
    <row r="88" spans="1:43" ht="27" customHeight="1">
      <c r="A88" s="600"/>
      <c r="B88" s="601"/>
      <c r="C88" s="602" t="s">
        <v>29</v>
      </c>
      <c r="D88" s="66">
        <v>984.8627908617552</v>
      </c>
      <c r="E88" s="163">
        <v>261.149</v>
      </c>
      <c r="F88" s="612">
        <f t="shared" si="14"/>
        <v>1246.0117908617553</v>
      </c>
      <c r="G88" s="226">
        <v>17533.992</v>
      </c>
      <c r="H88" s="243"/>
      <c r="I88" s="612">
        <f t="shared" si="15"/>
        <v>17533.992</v>
      </c>
      <c r="J88" s="226">
        <v>9593.536</v>
      </c>
      <c r="K88" s="226">
        <v>1703.518</v>
      </c>
      <c r="L88" s="613">
        <f t="shared" si="13"/>
        <v>30077.057790861752</v>
      </c>
      <c r="M88" s="607"/>
      <c r="N88" s="666"/>
      <c r="AQ88" s="576"/>
    </row>
    <row r="89" spans="1:43" ht="27" customHeight="1">
      <c r="A89" s="607" t="s">
        <v>99</v>
      </c>
      <c r="B89" s="1"/>
      <c r="C89" s="616" t="s">
        <v>24</v>
      </c>
      <c r="D89" s="31"/>
      <c r="E89" s="158"/>
      <c r="F89" s="609"/>
      <c r="G89" s="225"/>
      <c r="H89" s="242"/>
      <c r="I89" s="609"/>
      <c r="J89" s="225"/>
      <c r="K89" s="225">
        <v>75.75</v>
      </c>
      <c r="L89" s="610">
        <f t="shared" si="13"/>
        <v>75.75</v>
      </c>
      <c r="M89" s="607"/>
      <c r="N89" s="666"/>
      <c r="AQ89" s="576"/>
    </row>
    <row r="90" spans="1:43" ht="27" customHeight="1">
      <c r="A90" s="600"/>
      <c r="B90" s="601"/>
      <c r="C90" s="602" t="s">
        <v>29</v>
      </c>
      <c r="D90" s="66"/>
      <c r="E90" s="163"/>
      <c r="F90" s="612"/>
      <c r="G90" s="226"/>
      <c r="H90" s="243"/>
      <c r="I90" s="612"/>
      <c r="J90" s="226"/>
      <c r="K90" s="226">
        <v>3599.64</v>
      </c>
      <c r="L90" s="613">
        <f t="shared" si="13"/>
        <v>3599.64</v>
      </c>
      <c r="M90" s="607"/>
      <c r="N90" s="666"/>
      <c r="AQ90" s="576"/>
    </row>
    <row r="91" spans="1:43" ht="27" customHeight="1">
      <c r="A91" s="607" t="s">
        <v>100</v>
      </c>
      <c r="B91" s="1"/>
      <c r="C91" s="616" t="s">
        <v>24</v>
      </c>
      <c r="D91" s="31"/>
      <c r="E91" s="158"/>
      <c r="F91" s="609"/>
      <c r="G91" s="225">
        <v>0.0096</v>
      </c>
      <c r="H91" s="242"/>
      <c r="I91" s="609">
        <f t="shared" si="15"/>
        <v>0.0096</v>
      </c>
      <c r="J91" s="225">
        <v>0</v>
      </c>
      <c r="K91" s="225">
        <v>0.0008</v>
      </c>
      <c r="L91" s="610">
        <f t="shared" si="13"/>
        <v>0.0104</v>
      </c>
      <c r="M91" s="607"/>
      <c r="N91" s="666"/>
      <c r="AQ91" s="576"/>
    </row>
    <row r="92" spans="1:43" ht="27" customHeight="1">
      <c r="A92" s="600"/>
      <c r="B92" s="601"/>
      <c r="C92" s="602" t="s">
        <v>29</v>
      </c>
      <c r="D92" s="66"/>
      <c r="E92" s="163"/>
      <c r="F92" s="612"/>
      <c r="G92" s="226">
        <v>32.443</v>
      </c>
      <c r="H92" s="243"/>
      <c r="I92" s="612">
        <f t="shared" si="15"/>
        <v>32.443</v>
      </c>
      <c r="J92" s="226">
        <v>1.13</v>
      </c>
      <c r="K92" s="226">
        <v>1.123</v>
      </c>
      <c r="L92" s="613">
        <f t="shared" si="13"/>
        <v>34.696</v>
      </c>
      <c r="M92" s="607"/>
      <c r="N92" s="666"/>
      <c r="AQ92" s="576"/>
    </row>
    <row r="93" spans="1:43" ht="27" customHeight="1">
      <c r="A93" s="607" t="s">
        <v>101</v>
      </c>
      <c r="B93" s="1"/>
      <c r="C93" s="616" t="s">
        <v>24</v>
      </c>
      <c r="D93" s="31">
        <v>0.11</v>
      </c>
      <c r="E93" s="158">
        <v>1.034</v>
      </c>
      <c r="F93" s="609">
        <f t="shared" si="14"/>
        <v>1.1440000000000001</v>
      </c>
      <c r="G93" s="225">
        <v>0.6886</v>
      </c>
      <c r="H93" s="242"/>
      <c r="I93" s="609">
        <f t="shared" si="15"/>
        <v>0.6886</v>
      </c>
      <c r="J93" s="225">
        <v>0.025</v>
      </c>
      <c r="K93" s="225"/>
      <c r="L93" s="610">
        <f t="shared" si="13"/>
        <v>1.8576000000000001</v>
      </c>
      <c r="M93" s="607"/>
      <c r="N93" s="666"/>
      <c r="AQ93" s="576"/>
    </row>
    <row r="94" spans="1:43" ht="27" customHeight="1">
      <c r="A94" s="600"/>
      <c r="B94" s="601"/>
      <c r="C94" s="602" t="s">
        <v>29</v>
      </c>
      <c r="D94" s="66">
        <v>356.39999669307196</v>
      </c>
      <c r="E94" s="163">
        <v>1297.944</v>
      </c>
      <c r="F94" s="612">
        <f t="shared" si="14"/>
        <v>1654.3439966930719</v>
      </c>
      <c r="G94" s="226">
        <v>1813.989</v>
      </c>
      <c r="H94" s="243"/>
      <c r="I94" s="612">
        <f t="shared" si="15"/>
        <v>1813.989</v>
      </c>
      <c r="J94" s="226">
        <v>26.333</v>
      </c>
      <c r="K94" s="226"/>
      <c r="L94" s="613">
        <f t="shared" si="13"/>
        <v>3494.665996693072</v>
      </c>
      <c r="M94" s="607"/>
      <c r="N94" s="666"/>
      <c r="AQ94" s="576"/>
    </row>
    <row r="95" spans="1:43" ht="27" customHeight="1">
      <c r="A95" s="607" t="s">
        <v>102</v>
      </c>
      <c r="B95" s="1"/>
      <c r="C95" s="616" t="s">
        <v>24</v>
      </c>
      <c r="D95" s="31"/>
      <c r="E95" s="158"/>
      <c r="F95" s="609"/>
      <c r="G95" s="225"/>
      <c r="H95" s="242"/>
      <c r="I95" s="609"/>
      <c r="J95" s="225">
        <v>0.01</v>
      </c>
      <c r="K95" s="225"/>
      <c r="L95" s="610">
        <f t="shared" si="13"/>
        <v>0.01</v>
      </c>
      <c r="M95" s="607"/>
      <c r="N95" s="666"/>
      <c r="AQ95" s="576"/>
    </row>
    <row r="96" spans="1:43" ht="27" customHeight="1">
      <c r="A96" s="600"/>
      <c r="B96" s="601"/>
      <c r="C96" s="602" t="s">
        <v>29</v>
      </c>
      <c r="D96" s="66"/>
      <c r="E96" s="163"/>
      <c r="F96" s="612"/>
      <c r="G96" s="226"/>
      <c r="H96" s="243"/>
      <c r="I96" s="612"/>
      <c r="J96" s="226">
        <v>17.647</v>
      </c>
      <c r="K96" s="226"/>
      <c r="L96" s="613">
        <f t="shared" si="13"/>
        <v>17.647</v>
      </c>
      <c r="M96" s="607"/>
      <c r="N96" s="666"/>
      <c r="AQ96" s="576"/>
    </row>
    <row r="97" spans="1:43" ht="27" customHeight="1">
      <c r="A97" s="607" t="s">
        <v>103</v>
      </c>
      <c r="B97" s="1"/>
      <c r="C97" s="616" t="s">
        <v>24</v>
      </c>
      <c r="D97" s="31"/>
      <c r="E97" s="158"/>
      <c r="F97" s="609"/>
      <c r="G97" s="225"/>
      <c r="H97" s="242"/>
      <c r="I97" s="609"/>
      <c r="J97" s="225">
        <v>0.015</v>
      </c>
      <c r="K97" s="225"/>
      <c r="L97" s="610">
        <f>F97+J97+I97+K97</f>
        <v>0.015</v>
      </c>
      <c r="M97" s="607"/>
      <c r="N97" s="666"/>
      <c r="AQ97" s="576"/>
    </row>
    <row r="98" spans="1:43" ht="27" customHeight="1">
      <c r="A98" s="600"/>
      <c r="B98" s="601"/>
      <c r="C98" s="602" t="s">
        <v>29</v>
      </c>
      <c r="D98" s="66"/>
      <c r="E98" s="163"/>
      <c r="F98" s="612"/>
      <c r="G98" s="226"/>
      <c r="H98" s="243"/>
      <c r="I98" s="612"/>
      <c r="J98" s="226">
        <v>1.62</v>
      </c>
      <c r="K98" s="226"/>
      <c r="L98" s="613">
        <f>F98+J98+I98+K98</f>
        <v>1.62</v>
      </c>
      <c r="M98" s="607"/>
      <c r="N98" s="666"/>
      <c r="AQ98" s="576"/>
    </row>
    <row r="99" spans="1:43" ht="27" customHeight="1">
      <c r="A99" s="607" t="s">
        <v>104</v>
      </c>
      <c r="B99" s="1"/>
      <c r="C99" s="616" t="s">
        <v>24</v>
      </c>
      <c r="D99" s="31">
        <v>5.18534</v>
      </c>
      <c r="E99" s="158">
        <v>3.33928</v>
      </c>
      <c r="F99" s="609">
        <f t="shared" si="14"/>
        <v>8.52462</v>
      </c>
      <c r="G99" s="225">
        <v>118.314</v>
      </c>
      <c r="H99" s="242"/>
      <c r="I99" s="609">
        <f t="shared" si="15"/>
        <v>118.314</v>
      </c>
      <c r="J99" s="225">
        <v>11.0666</v>
      </c>
      <c r="K99" s="225">
        <v>31.2197</v>
      </c>
      <c r="L99" s="610">
        <f>F99+J99+I99+K99</f>
        <v>169.12491999999997</v>
      </c>
      <c r="M99" s="607"/>
      <c r="N99" s="666"/>
      <c r="AQ99" s="576"/>
    </row>
    <row r="100" spans="1:43" ht="27" customHeight="1">
      <c r="A100" s="600"/>
      <c r="B100" s="601"/>
      <c r="C100" s="602" t="s">
        <v>29</v>
      </c>
      <c r="D100" s="66">
        <v>16633.224565665325</v>
      </c>
      <c r="E100" s="163">
        <v>4269.261</v>
      </c>
      <c r="F100" s="612">
        <f t="shared" si="14"/>
        <v>20902.485565665324</v>
      </c>
      <c r="G100" s="226">
        <v>56244.125</v>
      </c>
      <c r="H100" s="243"/>
      <c r="I100" s="612">
        <f t="shared" si="15"/>
        <v>56244.125</v>
      </c>
      <c r="J100" s="226">
        <v>7675.601</v>
      </c>
      <c r="K100" s="226">
        <v>27210.707</v>
      </c>
      <c r="L100" s="613">
        <f>F100+J100+I100+K100</f>
        <v>112032.91856566531</v>
      </c>
      <c r="M100" s="607"/>
      <c r="N100" s="666"/>
      <c r="AQ100" s="576"/>
    </row>
    <row r="101" spans="1:43" ht="27" customHeight="1">
      <c r="A101" s="607" t="s">
        <v>105</v>
      </c>
      <c r="B101" s="1"/>
      <c r="C101" s="616" t="s">
        <v>24</v>
      </c>
      <c r="D101" s="30">
        <f aca="true" t="shared" si="17" ref="D101:K102">D10+D12+D24+D30+D38+D40+D42+D44+D46+D48+D50+D52+D54+D60+D73+D85+D87+D89+D91+D93+D95+D97+D99</f>
        <v>445.1787399999999</v>
      </c>
      <c r="E101" s="188">
        <f t="shared" si="17"/>
        <v>543.62598</v>
      </c>
      <c r="F101" s="609">
        <f t="shared" si="17"/>
        <v>988.8047200000002</v>
      </c>
      <c r="G101" s="581">
        <f>G10+G12+G24+G30+G38+G40+G42+G44+G46+G48+G50+G52+G54+G60+G73+G85+G87+G89+G91+G93+G95+G97+G99</f>
        <v>8997.108300000002</v>
      </c>
      <c r="H101" s="565"/>
      <c r="I101" s="609">
        <f>I10+I12+I24+I30+I38+I40+I42+I44+I46+I48+I50+I52+I54+I60+I73+I85+I87+I89+I91+I93+I95+I97+I99</f>
        <v>8997.108300000002</v>
      </c>
      <c r="J101" s="566">
        <f t="shared" si="17"/>
        <v>3854.736700000001</v>
      </c>
      <c r="K101" s="566">
        <f t="shared" si="17"/>
        <v>3463.1744</v>
      </c>
      <c r="L101" s="610">
        <f t="shared" si="13"/>
        <v>17303.824120000005</v>
      </c>
      <c r="M101" s="607"/>
      <c r="N101" s="666"/>
      <c r="AQ101" s="576"/>
    </row>
    <row r="102" spans="1:43" ht="27" customHeight="1">
      <c r="A102" s="600"/>
      <c r="B102" s="601"/>
      <c r="C102" s="602" t="s">
        <v>29</v>
      </c>
      <c r="D102" s="617">
        <f t="shared" si="17"/>
        <v>295125.0837816234</v>
      </c>
      <c r="E102" s="368">
        <f t="shared" si="17"/>
        <v>315084.6489999999</v>
      </c>
      <c r="F102" s="612">
        <f t="shared" si="17"/>
        <v>610209.7327816233</v>
      </c>
      <c r="G102" s="582">
        <f t="shared" si="17"/>
        <v>1108853.313</v>
      </c>
      <c r="H102" s="567"/>
      <c r="I102" s="612">
        <f>I11+I13+I25+I31+I39+I41+I43+I45+I47+I49+I51+I53+I55+I61+I74+I86+I88+I90+I92+I94+I96+I98+I100</f>
        <v>1108853.313</v>
      </c>
      <c r="J102" s="568">
        <f t="shared" si="17"/>
        <v>871292.141</v>
      </c>
      <c r="K102" s="568">
        <f t="shared" si="17"/>
        <v>311519.45100000006</v>
      </c>
      <c r="L102" s="613">
        <f t="shared" si="13"/>
        <v>2901874.6377816233</v>
      </c>
      <c r="M102" s="607"/>
      <c r="N102" s="666"/>
      <c r="AQ102" s="576"/>
    </row>
    <row r="103" spans="1:43" ht="27" customHeight="1">
      <c r="A103" s="607" t="s">
        <v>128</v>
      </c>
      <c r="B103" s="615" t="s">
        <v>106</v>
      </c>
      <c r="C103" s="616" t="s">
        <v>24</v>
      </c>
      <c r="D103" s="31"/>
      <c r="E103" s="158"/>
      <c r="F103" s="609"/>
      <c r="G103" s="225">
        <v>0.6573</v>
      </c>
      <c r="H103" s="242"/>
      <c r="I103" s="609">
        <f t="shared" si="15"/>
        <v>0.6573</v>
      </c>
      <c r="J103" s="225"/>
      <c r="K103" s="225">
        <v>0.1024</v>
      </c>
      <c r="L103" s="610">
        <f t="shared" si="13"/>
        <v>0.7597</v>
      </c>
      <c r="M103" s="607"/>
      <c r="N103" s="666"/>
      <c r="AQ103" s="576"/>
    </row>
    <row r="104" spans="1:43" ht="27" customHeight="1">
      <c r="A104" s="607" t="s">
        <v>128</v>
      </c>
      <c r="B104" s="602"/>
      <c r="C104" s="602" t="s">
        <v>29</v>
      </c>
      <c r="D104" s="66"/>
      <c r="E104" s="163"/>
      <c r="F104" s="612"/>
      <c r="G104" s="226">
        <v>2514.669</v>
      </c>
      <c r="H104" s="243"/>
      <c r="I104" s="612">
        <f t="shared" si="15"/>
        <v>2514.669</v>
      </c>
      <c r="J104" s="226"/>
      <c r="K104" s="226">
        <v>434.344</v>
      </c>
      <c r="L104" s="613">
        <f t="shared" si="13"/>
        <v>2949.013</v>
      </c>
      <c r="M104" s="607"/>
      <c r="N104" s="666"/>
      <c r="AQ104" s="576"/>
    </row>
    <row r="105" spans="1:43" ht="27" customHeight="1">
      <c r="A105" s="611" t="s">
        <v>107</v>
      </c>
      <c r="B105" s="615" t="s">
        <v>108</v>
      </c>
      <c r="C105" s="616" t="s">
        <v>24</v>
      </c>
      <c r="D105" s="31">
        <v>2.9961</v>
      </c>
      <c r="E105" s="158">
        <v>0.6263</v>
      </c>
      <c r="F105" s="609">
        <f t="shared" si="14"/>
        <v>3.6224000000000003</v>
      </c>
      <c r="G105" s="225">
        <v>23.7564</v>
      </c>
      <c r="H105" s="242"/>
      <c r="I105" s="609">
        <f t="shared" si="15"/>
        <v>23.7564</v>
      </c>
      <c r="J105" s="225">
        <v>7.2328</v>
      </c>
      <c r="K105" s="225">
        <v>2.7911</v>
      </c>
      <c r="L105" s="610">
        <f t="shared" si="13"/>
        <v>37.402699999999996</v>
      </c>
      <c r="M105" s="607"/>
      <c r="N105" s="666"/>
      <c r="AQ105" s="576"/>
    </row>
    <row r="106" spans="1:43" ht="27" customHeight="1">
      <c r="A106" s="611" t="s">
        <v>128</v>
      </c>
      <c r="B106" s="602"/>
      <c r="C106" s="602" t="s">
        <v>29</v>
      </c>
      <c r="D106" s="66">
        <v>2028.1989411809539</v>
      </c>
      <c r="E106" s="163">
        <v>572.751</v>
      </c>
      <c r="F106" s="612">
        <f t="shared" si="14"/>
        <v>2600.949941180954</v>
      </c>
      <c r="G106" s="226">
        <v>13042.107</v>
      </c>
      <c r="H106" s="243"/>
      <c r="I106" s="612">
        <f t="shared" si="15"/>
        <v>13042.107</v>
      </c>
      <c r="J106" s="226">
        <v>6617.06</v>
      </c>
      <c r="K106" s="226">
        <v>1780.663</v>
      </c>
      <c r="L106" s="613">
        <f t="shared" si="13"/>
        <v>24040.779941180954</v>
      </c>
      <c r="M106" s="607"/>
      <c r="N106" s="666"/>
      <c r="AQ106" s="576"/>
    </row>
    <row r="107" spans="1:43" ht="27" customHeight="1">
      <c r="A107" s="611" t="s">
        <v>128</v>
      </c>
      <c r="B107" s="615" t="s">
        <v>109</v>
      </c>
      <c r="C107" s="616" t="s">
        <v>24</v>
      </c>
      <c r="D107" s="31">
        <v>6.2055</v>
      </c>
      <c r="E107" s="158">
        <v>211.8961</v>
      </c>
      <c r="F107" s="609">
        <f t="shared" si="14"/>
        <v>218.1016</v>
      </c>
      <c r="G107" s="225">
        <v>1166.0279</v>
      </c>
      <c r="H107" s="242"/>
      <c r="I107" s="609">
        <f t="shared" si="15"/>
        <v>1166.0279</v>
      </c>
      <c r="J107" s="225">
        <v>17.8696</v>
      </c>
      <c r="K107" s="225">
        <v>139.8926</v>
      </c>
      <c r="L107" s="610">
        <f t="shared" si="13"/>
        <v>1541.8917</v>
      </c>
      <c r="M107" s="607"/>
      <c r="N107" s="666"/>
      <c r="AQ107" s="576"/>
    </row>
    <row r="108" spans="1:43" ht="27" customHeight="1">
      <c r="A108" s="611"/>
      <c r="B108" s="602"/>
      <c r="C108" s="602" t="s">
        <v>29</v>
      </c>
      <c r="D108" s="66">
        <v>3817.3949645795437</v>
      </c>
      <c r="E108" s="163">
        <v>47663.085</v>
      </c>
      <c r="F108" s="612">
        <f t="shared" si="14"/>
        <v>51480.47996457954</v>
      </c>
      <c r="G108" s="226">
        <v>313177.754</v>
      </c>
      <c r="H108" s="243"/>
      <c r="I108" s="612">
        <f t="shared" si="15"/>
        <v>313177.754</v>
      </c>
      <c r="J108" s="226">
        <v>10690.238</v>
      </c>
      <c r="K108" s="226">
        <v>43589.187</v>
      </c>
      <c r="L108" s="613">
        <f t="shared" si="13"/>
        <v>418937.6589645795</v>
      </c>
      <c r="M108" s="607"/>
      <c r="N108" s="666"/>
      <c r="AQ108" s="576"/>
    </row>
    <row r="109" spans="1:43" ht="27" customHeight="1">
      <c r="A109" s="611" t="s">
        <v>110</v>
      </c>
      <c r="B109" s="615" t="s">
        <v>111</v>
      </c>
      <c r="C109" s="616" t="s">
        <v>24</v>
      </c>
      <c r="D109" s="31">
        <v>0.024</v>
      </c>
      <c r="E109" s="158">
        <v>0.0988</v>
      </c>
      <c r="F109" s="609">
        <f t="shared" si="14"/>
        <v>0.12279999999999999</v>
      </c>
      <c r="G109" s="225">
        <v>0.6584</v>
      </c>
      <c r="H109" s="242"/>
      <c r="I109" s="609">
        <f t="shared" si="15"/>
        <v>0.6584</v>
      </c>
      <c r="J109" s="225">
        <v>0.0783</v>
      </c>
      <c r="K109" s="225">
        <v>0.0234</v>
      </c>
      <c r="L109" s="610">
        <f t="shared" si="13"/>
        <v>0.8828999999999999</v>
      </c>
      <c r="M109" s="607"/>
      <c r="N109" s="666"/>
      <c r="AQ109" s="576"/>
    </row>
    <row r="110" spans="1:43" ht="27" customHeight="1">
      <c r="A110" s="611"/>
      <c r="B110" s="602"/>
      <c r="C110" s="602" t="s">
        <v>29</v>
      </c>
      <c r="D110" s="66">
        <v>99.79199907406014</v>
      </c>
      <c r="E110" s="163">
        <v>126.673</v>
      </c>
      <c r="F110" s="612">
        <f t="shared" si="14"/>
        <v>226.46499907406013</v>
      </c>
      <c r="G110" s="226">
        <v>696.286</v>
      </c>
      <c r="H110" s="243"/>
      <c r="I110" s="612">
        <f t="shared" si="15"/>
        <v>696.286</v>
      </c>
      <c r="J110" s="226">
        <v>93.174</v>
      </c>
      <c r="K110" s="226">
        <v>24.894</v>
      </c>
      <c r="L110" s="613">
        <f t="shared" si="13"/>
        <v>1040.81899907406</v>
      </c>
      <c r="M110" s="607"/>
      <c r="N110" s="666"/>
      <c r="AQ110" s="576"/>
    </row>
    <row r="111" spans="1:43" ht="27" customHeight="1">
      <c r="A111" s="611"/>
      <c r="B111" s="615" t="s">
        <v>112</v>
      </c>
      <c r="C111" s="616" t="s">
        <v>24</v>
      </c>
      <c r="D111" s="31">
        <v>0.8611</v>
      </c>
      <c r="E111" s="158">
        <v>1.0185</v>
      </c>
      <c r="F111" s="609">
        <f t="shared" si="14"/>
        <v>1.8796</v>
      </c>
      <c r="G111" s="225">
        <v>0.6866</v>
      </c>
      <c r="H111" s="242"/>
      <c r="I111" s="609">
        <f t="shared" si="15"/>
        <v>0.6866</v>
      </c>
      <c r="J111" s="225">
        <v>0.1663</v>
      </c>
      <c r="K111" s="225">
        <v>0.2387</v>
      </c>
      <c r="L111" s="610">
        <f t="shared" si="13"/>
        <v>2.9712</v>
      </c>
      <c r="M111" s="607"/>
      <c r="N111" s="666"/>
      <c r="AQ111" s="576"/>
    </row>
    <row r="112" spans="1:43" ht="27" customHeight="1">
      <c r="A112" s="611"/>
      <c r="B112" s="602"/>
      <c r="C112" s="602" t="s">
        <v>29</v>
      </c>
      <c r="D112" s="66">
        <v>1354.4117874328217</v>
      </c>
      <c r="E112" s="163">
        <v>844.014</v>
      </c>
      <c r="F112" s="612">
        <f t="shared" si="14"/>
        <v>2198.425787432822</v>
      </c>
      <c r="G112" s="226">
        <v>1145.555</v>
      </c>
      <c r="H112" s="243"/>
      <c r="I112" s="612">
        <f t="shared" si="15"/>
        <v>1145.555</v>
      </c>
      <c r="J112" s="226">
        <v>162.817</v>
      </c>
      <c r="K112" s="226">
        <v>134.544</v>
      </c>
      <c r="L112" s="613">
        <f t="shared" si="13"/>
        <v>3641.3417874328215</v>
      </c>
      <c r="M112" s="607"/>
      <c r="N112" s="666"/>
      <c r="AQ112" s="576"/>
    </row>
    <row r="113" spans="1:43" ht="27" customHeight="1">
      <c r="A113" s="611" t="s">
        <v>113</v>
      </c>
      <c r="B113" s="615" t="s">
        <v>114</v>
      </c>
      <c r="C113" s="616" t="s">
        <v>24</v>
      </c>
      <c r="D113" s="31"/>
      <c r="E113" s="158"/>
      <c r="F113" s="609"/>
      <c r="G113" s="225"/>
      <c r="H113" s="242"/>
      <c r="I113" s="609"/>
      <c r="J113" s="225"/>
      <c r="K113" s="225"/>
      <c r="L113" s="610"/>
      <c r="M113" s="607"/>
      <c r="N113" s="666"/>
      <c r="AQ113" s="576"/>
    </row>
    <row r="114" spans="1:43" ht="27" customHeight="1">
      <c r="A114" s="611"/>
      <c r="B114" s="602"/>
      <c r="C114" s="602" t="s">
        <v>29</v>
      </c>
      <c r="D114" s="66"/>
      <c r="E114" s="163"/>
      <c r="F114" s="612"/>
      <c r="G114" s="226"/>
      <c r="H114" s="243"/>
      <c r="I114" s="612"/>
      <c r="J114" s="226"/>
      <c r="K114" s="226"/>
      <c r="L114" s="613"/>
      <c r="M114" s="607"/>
      <c r="N114" s="666"/>
      <c r="AQ114" s="576"/>
    </row>
    <row r="115" spans="1:43" ht="27" customHeight="1">
      <c r="A115" s="611"/>
      <c r="B115" s="615" t="s">
        <v>115</v>
      </c>
      <c r="C115" s="616" t="s">
        <v>24</v>
      </c>
      <c r="D115" s="31">
        <v>0.0573</v>
      </c>
      <c r="E115" s="158">
        <v>0.094</v>
      </c>
      <c r="F115" s="609">
        <f t="shared" si="14"/>
        <v>0.1513</v>
      </c>
      <c r="G115" s="225">
        <v>8.8826</v>
      </c>
      <c r="H115" s="242"/>
      <c r="I115" s="609">
        <f t="shared" si="15"/>
        <v>8.8826</v>
      </c>
      <c r="J115" s="225">
        <v>0.3285</v>
      </c>
      <c r="K115" s="225">
        <v>0.0416</v>
      </c>
      <c r="L115" s="610">
        <f t="shared" si="13"/>
        <v>9.404000000000002</v>
      </c>
      <c r="M115" s="607"/>
      <c r="N115" s="666"/>
      <c r="AQ115" s="576"/>
    </row>
    <row r="116" spans="1:43" ht="27" customHeight="1">
      <c r="A116" s="611"/>
      <c r="B116" s="602"/>
      <c r="C116" s="602" t="s">
        <v>29</v>
      </c>
      <c r="D116" s="66">
        <v>107.56799900190897</v>
      </c>
      <c r="E116" s="163">
        <v>111.618</v>
      </c>
      <c r="F116" s="612">
        <f t="shared" si="14"/>
        <v>219.18599900190895</v>
      </c>
      <c r="G116" s="226">
        <v>21100.629</v>
      </c>
      <c r="H116" s="243"/>
      <c r="I116" s="612">
        <f t="shared" si="15"/>
        <v>21100.629</v>
      </c>
      <c r="J116" s="226">
        <v>371.248</v>
      </c>
      <c r="K116" s="226">
        <v>41.223</v>
      </c>
      <c r="L116" s="613">
        <f t="shared" si="13"/>
        <v>21732.28599900191</v>
      </c>
      <c r="M116" s="607"/>
      <c r="N116" s="666"/>
      <c r="AQ116" s="576"/>
    </row>
    <row r="117" spans="1:43" ht="27" customHeight="1">
      <c r="A117" s="611" t="s">
        <v>116</v>
      </c>
      <c r="B117" s="615" t="s">
        <v>117</v>
      </c>
      <c r="C117" s="616" t="s">
        <v>24</v>
      </c>
      <c r="D117" s="31"/>
      <c r="E117" s="158">
        <v>1.9615</v>
      </c>
      <c r="F117" s="609">
        <f t="shared" si="14"/>
        <v>1.9615</v>
      </c>
      <c r="G117" s="225">
        <v>1.9183</v>
      </c>
      <c r="H117" s="242"/>
      <c r="I117" s="609">
        <f t="shared" si="15"/>
        <v>1.9183</v>
      </c>
      <c r="J117" s="225"/>
      <c r="K117" s="225">
        <v>1.11</v>
      </c>
      <c r="L117" s="610">
        <f t="shared" si="13"/>
        <v>4.9898</v>
      </c>
      <c r="M117" s="607"/>
      <c r="N117" s="666"/>
      <c r="AQ117" s="576"/>
    </row>
    <row r="118" spans="1:43" ht="27" customHeight="1">
      <c r="A118" s="611"/>
      <c r="B118" s="602"/>
      <c r="C118" s="602" t="s">
        <v>29</v>
      </c>
      <c r="D118" s="66"/>
      <c r="E118" s="163">
        <v>844.128</v>
      </c>
      <c r="F118" s="612">
        <f t="shared" si="14"/>
        <v>844.128</v>
      </c>
      <c r="G118" s="226">
        <v>3480.158</v>
      </c>
      <c r="H118" s="243"/>
      <c r="I118" s="612">
        <f t="shared" si="15"/>
        <v>3480.158</v>
      </c>
      <c r="J118" s="226"/>
      <c r="K118" s="226">
        <v>79.92</v>
      </c>
      <c r="L118" s="613">
        <f t="shared" si="13"/>
        <v>4404.206</v>
      </c>
      <c r="M118" s="607"/>
      <c r="N118" s="666"/>
      <c r="AQ118" s="576"/>
    </row>
    <row r="119" spans="1:43" ht="27" customHeight="1">
      <c r="A119" s="611"/>
      <c r="B119" s="615" t="s">
        <v>118</v>
      </c>
      <c r="C119" s="616" t="s">
        <v>24</v>
      </c>
      <c r="D119" s="31">
        <v>9.417</v>
      </c>
      <c r="E119" s="158">
        <v>0.035</v>
      </c>
      <c r="F119" s="609">
        <f t="shared" si="14"/>
        <v>9.452</v>
      </c>
      <c r="G119" s="225">
        <v>2.6402</v>
      </c>
      <c r="H119" s="242"/>
      <c r="I119" s="609">
        <f t="shared" si="15"/>
        <v>2.6402</v>
      </c>
      <c r="J119" s="225">
        <v>2.2968</v>
      </c>
      <c r="K119" s="225">
        <v>0.09</v>
      </c>
      <c r="L119" s="610">
        <f t="shared" si="13"/>
        <v>14.479</v>
      </c>
      <c r="M119" s="607"/>
      <c r="N119" s="666"/>
      <c r="AQ119" s="576"/>
    </row>
    <row r="120" spans="1:43" ht="27" customHeight="1">
      <c r="A120" s="611"/>
      <c r="B120" s="602"/>
      <c r="C120" s="602" t="s">
        <v>29</v>
      </c>
      <c r="D120" s="66">
        <v>5514.4745488328535</v>
      </c>
      <c r="E120" s="163">
        <v>20.52</v>
      </c>
      <c r="F120" s="612">
        <f t="shared" si="14"/>
        <v>5534.994548832854</v>
      </c>
      <c r="G120" s="226">
        <v>2426.416</v>
      </c>
      <c r="H120" s="243"/>
      <c r="I120" s="612">
        <f t="shared" si="15"/>
        <v>2426.416</v>
      </c>
      <c r="J120" s="226">
        <v>3843.671</v>
      </c>
      <c r="K120" s="226">
        <v>63.18</v>
      </c>
      <c r="L120" s="613">
        <f t="shared" si="13"/>
        <v>11868.261548832856</v>
      </c>
      <c r="M120" s="607"/>
      <c r="N120" s="666"/>
      <c r="AQ120" s="576"/>
    </row>
    <row r="121" spans="1:43" ht="27" customHeight="1">
      <c r="A121" s="611" t="s">
        <v>35</v>
      </c>
      <c r="B121" s="615" t="s">
        <v>119</v>
      </c>
      <c r="C121" s="616" t="s">
        <v>24</v>
      </c>
      <c r="D121" s="31">
        <v>1.1075</v>
      </c>
      <c r="E121" s="158">
        <v>0.014</v>
      </c>
      <c r="F121" s="609">
        <f t="shared" si="14"/>
        <v>1.1215</v>
      </c>
      <c r="G121" s="225">
        <v>3.5352</v>
      </c>
      <c r="H121" s="242"/>
      <c r="I121" s="609">
        <f t="shared" si="15"/>
        <v>3.5352</v>
      </c>
      <c r="J121" s="225">
        <v>0.4067</v>
      </c>
      <c r="K121" s="225">
        <v>0.7912</v>
      </c>
      <c r="L121" s="610">
        <f t="shared" si="13"/>
        <v>5.8546</v>
      </c>
      <c r="M121" s="607"/>
      <c r="N121" s="666"/>
      <c r="AQ121" s="576"/>
    </row>
    <row r="122" spans="1:43" ht="27" customHeight="1">
      <c r="A122" s="611"/>
      <c r="B122" s="602"/>
      <c r="C122" s="633" t="s">
        <v>29</v>
      </c>
      <c r="D122" s="650">
        <v>2341.439978274485</v>
      </c>
      <c r="E122" s="163">
        <v>39.852</v>
      </c>
      <c r="F122" s="612">
        <f t="shared" si="14"/>
        <v>2381.291978274485</v>
      </c>
      <c r="G122" s="226">
        <v>8881.205</v>
      </c>
      <c r="H122" s="243"/>
      <c r="I122" s="612">
        <f t="shared" si="15"/>
        <v>8881.205</v>
      </c>
      <c r="J122" s="226">
        <v>167.293</v>
      </c>
      <c r="K122" s="226">
        <v>280.525</v>
      </c>
      <c r="L122" s="613">
        <f t="shared" si="13"/>
        <v>11710.314978274484</v>
      </c>
      <c r="M122" s="607"/>
      <c r="N122" s="666"/>
      <c r="AQ122" s="576"/>
    </row>
    <row r="123" spans="1:43" ht="27" customHeight="1">
      <c r="A123" s="607"/>
      <c r="B123" s="615" t="s">
        <v>31</v>
      </c>
      <c r="C123" s="616" t="s">
        <v>24</v>
      </c>
      <c r="D123" s="31"/>
      <c r="E123" s="158"/>
      <c r="F123" s="609"/>
      <c r="G123" s="225">
        <v>0.0595</v>
      </c>
      <c r="H123" s="242"/>
      <c r="I123" s="609">
        <f t="shared" si="15"/>
        <v>0.0595</v>
      </c>
      <c r="J123" s="225">
        <v>0.03</v>
      </c>
      <c r="K123" s="225"/>
      <c r="L123" s="610">
        <f t="shared" si="13"/>
        <v>0.0895</v>
      </c>
      <c r="M123" s="607"/>
      <c r="N123" s="666"/>
      <c r="AQ123" s="576"/>
    </row>
    <row r="124" spans="1:43" ht="27" customHeight="1">
      <c r="A124" s="607"/>
      <c r="B124" s="602" t="s">
        <v>120</v>
      </c>
      <c r="C124" s="602" t="s">
        <v>29</v>
      </c>
      <c r="D124" s="66"/>
      <c r="E124" s="163"/>
      <c r="F124" s="612"/>
      <c r="G124" s="226">
        <v>1175.861</v>
      </c>
      <c r="H124" s="243"/>
      <c r="I124" s="612">
        <f t="shared" si="15"/>
        <v>1175.861</v>
      </c>
      <c r="J124" s="226">
        <v>73.246</v>
      </c>
      <c r="K124" s="226"/>
      <c r="L124" s="613">
        <f t="shared" si="13"/>
        <v>1249.1070000000002</v>
      </c>
      <c r="M124" s="607"/>
      <c r="N124" s="666"/>
      <c r="AQ124" s="576"/>
    </row>
    <row r="125" spans="1:43" ht="27" customHeight="1">
      <c r="A125" s="607"/>
      <c r="B125" s="615" t="s">
        <v>36</v>
      </c>
      <c r="C125" s="616" t="s">
        <v>24</v>
      </c>
      <c r="D125" s="30">
        <f aca="true" t="shared" si="18" ref="D125:K126">D103+D105+D107+D109+D111+D113+D115+D117+D119+D121+D123</f>
        <v>20.6685</v>
      </c>
      <c r="E125" s="188">
        <f t="shared" si="18"/>
        <v>215.74419999999998</v>
      </c>
      <c r="F125" s="609">
        <f t="shared" si="18"/>
        <v>236.4127</v>
      </c>
      <c r="G125" s="566">
        <f t="shared" si="18"/>
        <v>1208.8224000000002</v>
      </c>
      <c r="H125" s="176"/>
      <c r="I125" s="609">
        <f>I103+I105+I107+I109+I111+I113+I115+I117+I119+I121+I123</f>
        <v>1208.8224000000002</v>
      </c>
      <c r="J125" s="233">
        <f t="shared" si="18"/>
        <v>28.409000000000002</v>
      </c>
      <c r="K125" s="233">
        <f t="shared" si="18"/>
        <v>145.081</v>
      </c>
      <c r="L125" s="610">
        <f>F125+J125+I125+K125</f>
        <v>1618.7251</v>
      </c>
      <c r="M125" s="607"/>
      <c r="N125" s="666"/>
      <c r="AQ125" s="576"/>
    </row>
    <row r="126" spans="1:43" ht="27" customHeight="1">
      <c r="A126" s="600"/>
      <c r="B126" s="602"/>
      <c r="C126" s="602" t="s">
        <v>29</v>
      </c>
      <c r="D126" s="617">
        <f t="shared" si="18"/>
        <v>15263.280218376625</v>
      </c>
      <c r="E126" s="368">
        <f t="shared" si="18"/>
        <v>50222.640999999996</v>
      </c>
      <c r="F126" s="612">
        <f t="shared" si="18"/>
        <v>65485.92121837662</v>
      </c>
      <c r="G126" s="568">
        <f t="shared" si="18"/>
        <v>367640.6400000001</v>
      </c>
      <c r="H126" s="177"/>
      <c r="I126" s="612">
        <f>I104+I106+I108+I110+I112+I114+I116+I118+I120+I122+I124</f>
        <v>367640.6400000001</v>
      </c>
      <c r="J126" s="528">
        <f t="shared" si="18"/>
        <v>22018.746999999996</v>
      </c>
      <c r="K126" s="568">
        <f t="shared" si="18"/>
        <v>46428.479999999996</v>
      </c>
      <c r="L126" s="613">
        <f t="shared" si="13"/>
        <v>501573.7882183767</v>
      </c>
      <c r="M126" s="607"/>
      <c r="N126" s="666"/>
      <c r="AQ126" s="576"/>
    </row>
    <row r="127" spans="1:43" ht="27" customHeight="1">
      <c r="A127" s="607" t="s">
        <v>128</v>
      </c>
      <c r="B127" s="615" t="s">
        <v>121</v>
      </c>
      <c r="C127" s="616" t="s">
        <v>24</v>
      </c>
      <c r="D127" s="31"/>
      <c r="E127" s="158"/>
      <c r="F127" s="609"/>
      <c r="G127" s="225"/>
      <c r="H127" s="242"/>
      <c r="I127" s="609"/>
      <c r="J127" s="225">
        <v>0</v>
      </c>
      <c r="K127" s="225"/>
      <c r="L127" s="610">
        <f t="shared" si="13"/>
        <v>0</v>
      </c>
      <c r="M127" s="607"/>
      <c r="N127" s="666"/>
      <c r="AQ127" s="576"/>
    </row>
    <row r="128" spans="1:43" ht="27" customHeight="1">
      <c r="A128" s="607" t="s">
        <v>128</v>
      </c>
      <c r="B128" s="602"/>
      <c r="C128" s="602" t="s">
        <v>29</v>
      </c>
      <c r="D128" s="66"/>
      <c r="E128" s="163"/>
      <c r="F128" s="612"/>
      <c r="G128" s="226"/>
      <c r="H128" s="243"/>
      <c r="I128" s="612"/>
      <c r="J128" s="226">
        <v>6.134</v>
      </c>
      <c r="K128" s="226"/>
      <c r="L128" s="613">
        <f t="shared" si="13"/>
        <v>6.134</v>
      </c>
      <c r="M128" s="607"/>
      <c r="N128" s="666"/>
      <c r="AQ128" s="576"/>
    </row>
    <row r="129" spans="1:43" ht="27" customHeight="1">
      <c r="A129" s="611" t="s">
        <v>122</v>
      </c>
      <c r="B129" s="615" t="s">
        <v>123</v>
      </c>
      <c r="C129" s="616" t="s">
        <v>24</v>
      </c>
      <c r="D129" s="31"/>
      <c r="E129" s="158"/>
      <c r="F129" s="609"/>
      <c r="G129" s="225"/>
      <c r="H129" s="242"/>
      <c r="I129" s="609"/>
      <c r="J129" s="225">
        <v>7.8182</v>
      </c>
      <c r="K129" s="225"/>
      <c r="L129" s="610">
        <f t="shared" si="13"/>
        <v>7.8182</v>
      </c>
      <c r="M129" s="607"/>
      <c r="N129" s="666"/>
      <c r="AQ129" s="576"/>
    </row>
    <row r="130" spans="1:43" ht="27" customHeight="1">
      <c r="A130" s="611"/>
      <c r="B130" s="602"/>
      <c r="C130" s="602" t="s">
        <v>29</v>
      </c>
      <c r="D130" s="66"/>
      <c r="E130" s="163"/>
      <c r="F130" s="612"/>
      <c r="G130" s="226"/>
      <c r="H130" s="243"/>
      <c r="I130" s="612"/>
      <c r="J130" s="226">
        <v>2354.649</v>
      </c>
      <c r="K130" s="226"/>
      <c r="L130" s="613">
        <f t="shared" si="13"/>
        <v>2354.649</v>
      </c>
      <c r="M130" s="607"/>
      <c r="N130" s="666"/>
      <c r="AQ130" s="576"/>
    </row>
    <row r="131" spans="1:43" ht="27" customHeight="1">
      <c r="A131" s="611" t="s">
        <v>124</v>
      </c>
      <c r="B131" s="615" t="s">
        <v>31</v>
      </c>
      <c r="C131" s="615" t="s">
        <v>24</v>
      </c>
      <c r="D131" s="70"/>
      <c r="E131" s="199"/>
      <c r="F131" s="634"/>
      <c r="G131" s="238">
        <v>1.6957</v>
      </c>
      <c r="H131" s="246"/>
      <c r="I131" s="634">
        <f t="shared" si="15"/>
        <v>1.6957</v>
      </c>
      <c r="J131" s="238">
        <v>0.0722</v>
      </c>
      <c r="K131" s="238"/>
      <c r="L131" s="635">
        <f t="shared" si="13"/>
        <v>1.7679</v>
      </c>
      <c r="M131" s="607"/>
      <c r="N131" s="666"/>
      <c r="AQ131" s="576"/>
    </row>
    <row r="132" spans="1:43" ht="27" customHeight="1">
      <c r="A132" s="611"/>
      <c r="B132" s="615" t="s">
        <v>125</v>
      </c>
      <c r="C132" s="636" t="s">
        <v>126</v>
      </c>
      <c r="D132" s="445"/>
      <c r="E132" s="446"/>
      <c r="F132" s="637"/>
      <c r="G132" s="447"/>
      <c r="H132" s="504"/>
      <c r="I132" s="637"/>
      <c r="J132" s="447"/>
      <c r="K132" s="447"/>
      <c r="L132" s="638"/>
      <c r="M132" s="607"/>
      <c r="N132" s="666"/>
      <c r="AQ132" s="576"/>
    </row>
    <row r="133" spans="1:43" ht="27" customHeight="1">
      <c r="A133" s="611" t="s">
        <v>35</v>
      </c>
      <c r="B133" s="602"/>
      <c r="C133" s="602" t="s">
        <v>29</v>
      </c>
      <c r="D133" s="66"/>
      <c r="E133" s="163"/>
      <c r="F133" s="612"/>
      <c r="G133" s="239">
        <v>361.422</v>
      </c>
      <c r="H133" s="243"/>
      <c r="I133" s="612">
        <f t="shared" si="15"/>
        <v>361.422</v>
      </c>
      <c r="J133" s="226">
        <v>73.498</v>
      </c>
      <c r="K133" s="571"/>
      <c r="L133" s="613">
        <f t="shared" si="13"/>
        <v>434.92</v>
      </c>
      <c r="M133" s="607"/>
      <c r="N133" s="666"/>
      <c r="AQ133" s="576"/>
    </row>
    <row r="134" spans="1:43" ht="27" customHeight="1">
      <c r="A134" s="607"/>
      <c r="B134" s="615" t="s">
        <v>128</v>
      </c>
      <c r="C134" s="616" t="s">
        <v>24</v>
      </c>
      <c r="D134" s="30"/>
      <c r="E134" s="188"/>
      <c r="F134" s="609"/>
      <c r="G134" s="233">
        <f>G127+G129+G131</f>
        <v>1.6957</v>
      </c>
      <c r="H134" s="176"/>
      <c r="I134" s="609">
        <f>I127+I129+I131</f>
        <v>1.6957</v>
      </c>
      <c r="J134" s="233">
        <f>J127+J129+J131</f>
        <v>7.8904</v>
      </c>
      <c r="K134" s="233"/>
      <c r="L134" s="610">
        <f t="shared" si="13"/>
        <v>9.5861</v>
      </c>
      <c r="M134" s="607"/>
      <c r="N134" s="666"/>
      <c r="AQ134" s="576"/>
    </row>
    <row r="135" spans="1:43" ht="27" customHeight="1">
      <c r="A135" s="607"/>
      <c r="B135" s="615" t="s">
        <v>36</v>
      </c>
      <c r="C135" s="616" t="s">
        <v>126</v>
      </c>
      <c r="D135" s="30"/>
      <c r="E135" s="188"/>
      <c r="F135" s="609"/>
      <c r="G135" s="233"/>
      <c r="H135" s="176"/>
      <c r="I135" s="609"/>
      <c r="J135" s="233"/>
      <c r="K135" s="233"/>
      <c r="L135" s="610"/>
      <c r="M135" s="607"/>
      <c r="N135" s="666"/>
      <c r="AQ135" s="576"/>
    </row>
    <row r="136" spans="1:43" ht="27" customHeight="1">
      <c r="A136" s="600"/>
      <c r="B136" s="602"/>
      <c r="C136" s="602" t="s">
        <v>29</v>
      </c>
      <c r="D136" s="617"/>
      <c r="E136" s="368"/>
      <c r="F136" s="641"/>
      <c r="G136" s="536">
        <f>G128+G130+G133</f>
        <v>361.422</v>
      </c>
      <c r="H136" s="177"/>
      <c r="I136" s="641">
        <f>I128+I130+I133</f>
        <v>361.422</v>
      </c>
      <c r="J136" s="528">
        <f>J128+J130+J133</f>
        <v>2434.281</v>
      </c>
      <c r="K136" s="528"/>
      <c r="L136" s="613">
        <f t="shared" si="13"/>
        <v>2795.703</v>
      </c>
      <c r="M136" s="607"/>
      <c r="N136" s="666"/>
      <c r="AQ136" s="576"/>
    </row>
    <row r="137" spans="1:43" ht="27" customHeight="1">
      <c r="A137" s="607"/>
      <c r="B137" s="1" t="s">
        <v>128</v>
      </c>
      <c r="C137" s="642" t="s">
        <v>24</v>
      </c>
      <c r="D137" s="644">
        <f aca="true" t="shared" si="19" ref="D137:K137">D134+D125+D101</f>
        <v>465.8472399999999</v>
      </c>
      <c r="E137" s="592">
        <f t="shared" si="19"/>
        <v>759.37018</v>
      </c>
      <c r="F137" s="643">
        <f>F134+F125+F101</f>
        <v>1225.2174200000002</v>
      </c>
      <c r="G137" s="542">
        <f t="shared" si="19"/>
        <v>10207.626400000001</v>
      </c>
      <c r="H137" s="592"/>
      <c r="I137" s="643">
        <f>I134+I125+I101</f>
        <v>10207.626400000001</v>
      </c>
      <c r="J137" s="595">
        <f t="shared" si="19"/>
        <v>3891.0361000000007</v>
      </c>
      <c r="K137" s="595">
        <f t="shared" si="19"/>
        <v>3608.2554</v>
      </c>
      <c r="L137" s="645">
        <f>F137+J137+I137+K137</f>
        <v>18932.13532</v>
      </c>
      <c r="M137" s="607"/>
      <c r="N137" s="666"/>
      <c r="AQ137" s="576"/>
    </row>
    <row r="138" spans="1:43" ht="27" customHeight="1">
      <c r="A138" s="607"/>
      <c r="B138" s="1" t="s">
        <v>127</v>
      </c>
      <c r="C138" s="616" t="s">
        <v>126</v>
      </c>
      <c r="D138" s="30"/>
      <c r="E138" s="188"/>
      <c r="F138" s="609"/>
      <c r="G138" s="233"/>
      <c r="H138" s="176"/>
      <c r="I138" s="609"/>
      <c r="J138" s="566"/>
      <c r="K138" s="566"/>
      <c r="L138" s="610"/>
      <c r="M138" s="607"/>
      <c r="N138" s="666"/>
      <c r="AQ138" s="576"/>
    </row>
    <row r="139" spans="1:43" ht="27" customHeight="1" thickBot="1">
      <c r="A139" s="621"/>
      <c r="B139" s="38"/>
      <c r="C139" s="622" t="s">
        <v>29</v>
      </c>
      <c r="D139" s="648">
        <f aca="true" t="shared" si="20" ref="D139:K139">D136+D126+D102</f>
        <v>310388.364</v>
      </c>
      <c r="E139" s="573">
        <f t="shared" si="20"/>
        <v>365307.2899999999</v>
      </c>
      <c r="F139" s="647">
        <f>F136+F126+F102</f>
        <v>675695.6539999999</v>
      </c>
      <c r="G139" s="574">
        <f t="shared" si="20"/>
        <v>1476855.3750000002</v>
      </c>
      <c r="H139" s="573"/>
      <c r="I139" s="647">
        <f>I136+I126+I102</f>
        <v>1476855.3750000002</v>
      </c>
      <c r="J139" s="575">
        <f t="shared" si="20"/>
        <v>895745.169</v>
      </c>
      <c r="K139" s="575">
        <f t="shared" si="20"/>
        <v>357947.93100000004</v>
      </c>
      <c r="L139" s="624">
        <f>F139+J139+I139+K139</f>
        <v>3406244.1289999997</v>
      </c>
      <c r="M139" s="607"/>
      <c r="N139" s="666"/>
      <c r="AQ139" s="576"/>
    </row>
    <row r="140" spans="1:43" ht="26.25" customHeight="1">
      <c r="A140" s="1"/>
      <c r="B140" s="1"/>
      <c r="C140" s="1"/>
      <c r="D140" s="576"/>
      <c r="E140" s="506"/>
      <c r="F140" s="1"/>
      <c r="G140" s="295"/>
      <c r="H140" s="295"/>
      <c r="I140" s="1"/>
      <c r="J140" s="507"/>
      <c r="K140" s="507"/>
      <c r="L140" s="1"/>
      <c r="M140" s="1"/>
      <c r="AQ140" s="576"/>
    </row>
    <row r="141" spans="1:43" ht="26.25" customHeight="1">
      <c r="A141" s="1"/>
      <c r="B141" s="1"/>
      <c r="C141" s="1"/>
      <c r="D141" s="576"/>
      <c r="E141" s="506"/>
      <c r="F141" s="1"/>
      <c r="G141" s="295"/>
      <c r="H141" s="295"/>
      <c r="I141" s="1"/>
      <c r="J141" s="507"/>
      <c r="K141" s="507"/>
      <c r="L141" s="1"/>
      <c r="M141" s="1"/>
      <c r="N141" s="666"/>
      <c r="AQ141" s="576"/>
    </row>
    <row r="142" spans="1:43" ht="26.25" customHeight="1">
      <c r="A142" s="1"/>
      <c r="B142" s="1"/>
      <c r="C142" s="1"/>
      <c r="D142" s="576"/>
      <c r="E142" s="506"/>
      <c r="F142" s="1"/>
      <c r="G142" s="295"/>
      <c r="H142" s="295"/>
      <c r="I142" s="1"/>
      <c r="J142" s="507"/>
      <c r="K142" s="507"/>
      <c r="L142" s="1"/>
      <c r="M142" s="1"/>
      <c r="N142" s="666"/>
      <c r="AQ142" s="576"/>
    </row>
    <row r="143" spans="1:43" ht="26.25" customHeight="1">
      <c r="A143" s="1"/>
      <c r="B143" s="1"/>
      <c r="C143" s="1"/>
      <c r="D143" s="576"/>
      <c r="E143" s="506"/>
      <c r="F143" s="1"/>
      <c r="G143" s="295"/>
      <c r="H143" s="295"/>
      <c r="I143" s="1"/>
      <c r="J143" s="507"/>
      <c r="K143" s="507"/>
      <c r="L143" s="1"/>
      <c r="M143" s="1"/>
      <c r="N143" s="666"/>
      <c r="AQ143" s="576"/>
    </row>
    <row r="144" spans="1:43" ht="26.25" customHeight="1">
      <c r="A144" s="1"/>
      <c r="B144" s="1"/>
      <c r="C144" s="1"/>
      <c r="D144" s="576"/>
      <c r="E144" s="506"/>
      <c r="F144" s="1"/>
      <c r="G144" s="295"/>
      <c r="H144" s="295"/>
      <c r="I144" s="1"/>
      <c r="J144" s="507"/>
      <c r="K144" s="507"/>
      <c r="L144" s="1"/>
      <c r="M144" s="1"/>
      <c r="N144" s="666"/>
      <c r="AQ144" s="576"/>
    </row>
    <row r="145" spans="1:43" ht="26.25" customHeight="1">
      <c r="A145" s="1"/>
      <c r="B145" s="1"/>
      <c r="C145" s="1"/>
      <c r="D145" s="576"/>
      <c r="E145" s="506"/>
      <c r="F145" s="1"/>
      <c r="G145" s="295"/>
      <c r="H145" s="295"/>
      <c r="I145" s="1"/>
      <c r="J145" s="507"/>
      <c r="K145" s="507"/>
      <c r="L145" s="1"/>
      <c r="M145" s="1"/>
      <c r="N145" s="666"/>
      <c r="AQ145" s="576"/>
    </row>
    <row r="146" spans="1:43" ht="26.25" customHeight="1">
      <c r="A146" s="1"/>
      <c r="B146" s="1"/>
      <c r="C146" s="1"/>
      <c r="D146" s="576"/>
      <c r="E146" s="506"/>
      <c r="F146" s="1"/>
      <c r="G146" s="295"/>
      <c r="H146" s="295"/>
      <c r="I146" s="1"/>
      <c r="J146" s="507"/>
      <c r="K146" s="507"/>
      <c r="L146" s="1"/>
      <c r="M146" s="1"/>
      <c r="N146" s="666"/>
      <c r="AQ146" s="576"/>
    </row>
    <row r="147" spans="1:43" ht="26.25" customHeight="1">
      <c r="A147" s="1"/>
      <c r="B147" s="1"/>
      <c r="C147" s="1"/>
      <c r="D147" s="576"/>
      <c r="E147" s="506"/>
      <c r="F147" s="1"/>
      <c r="G147" s="295"/>
      <c r="H147" s="295"/>
      <c r="I147" s="1"/>
      <c r="J147" s="507"/>
      <c r="K147" s="507"/>
      <c r="L147" s="1"/>
      <c r="M147" s="1"/>
      <c r="AQ147" s="576"/>
    </row>
    <row r="148" spans="1:43" ht="26.25" customHeight="1">
      <c r="A148" s="1"/>
      <c r="B148" s="1"/>
      <c r="C148" s="1"/>
      <c r="D148" s="576"/>
      <c r="E148" s="506"/>
      <c r="F148" s="1"/>
      <c r="G148" s="295"/>
      <c r="H148" s="295"/>
      <c r="I148" s="1"/>
      <c r="J148" s="507"/>
      <c r="K148" s="507"/>
      <c r="L148" s="1"/>
      <c r="M148" s="1"/>
      <c r="AQ148" s="576"/>
    </row>
    <row r="149" spans="1:43" ht="26.25" customHeight="1">
      <c r="A149" s="1"/>
      <c r="B149" s="1"/>
      <c r="C149" s="1"/>
      <c r="D149" s="576"/>
      <c r="E149" s="506"/>
      <c r="F149" s="1"/>
      <c r="G149" s="295"/>
      <c r="H149" s="295"/>
      <c r="I149" s="1"/>
      <c r="J149" s="507"/>
      <c r="K149" s="507"/>
      <c r="L149" s="1"/>
      <c r="M149" s="1"/>
      <c r="AQ149" s="576"/>
    </row>
    <row r="150" spans="1:43" ht="26.25" customHeight="1">
      <c r="A150" s="1"/>
      <c r="B150" s="1"/>
      <c r="C150" s="1"/>
      <c r="D150" s="576"/>
      <c r="E150" s="506"/>
      <c r="F150" s="1"/>
      <c r="G150" s="295"/>
      <c r="H150" s="295"/>
      <c r="I150" s="1"/>
      <c r="J150" s="507"/>
      <c r="K150" s="507"/>
      <c r="L150" s="1"/>
      <c r="M150" s="1"/>
      <c r="AQ150" s="576"/>
    </row>
    <row r="151" spans="1:43" ht="26.25" customHeight="1">
      <c r="A151" s="1"/>
      <c r="B151" s="1"/>
      <c r="C151" s="1"/>
      <c r="D151" s="576"/>
      <c r="E151" s="506"/>
      <c r="F151" s="1"/>
      <c r="G151" s="295"/>
      <c r="H151" s="295"/>
      <c r="I151" s="1"/>
      <c r="J151" s="507"/>
      <c r="K151" s="507"/>
      <c r="L151" s="1"/>
      <c r="M151" s="1"/>
      <c r="AQ151" s="576"/>
    </row>
    <row r="152" spans="1:43" ht="26.25" customHeight="1">
      <c r="A152" s="1"/>
      <c r="B152" s="1"/>
      <c r="C152" s="1"/>
      <c r="D152" s="576"/>
      <c r="E152" s="506"/>
      <c r="F152" s="1"/>
      <c r="G152" s="295"/>
      <c r="H152" s="295"/>
      <c r="I152" s="1"/>
      <c r="J152" s="507"/>
      <c r="K152" s="507"/>
      <c r="L152" s="1"/>
      <c r="M152" s="1"/>
      <c r="AQ152" s="576"/>
    </row>
    <row r="153" spans="1:43" ht="26.25" customHeight="1">
      <c r="A153" s="1"/>
      <c r="B153" s="1"/>
      <c r="C153" s="1"/>
      <c r="D153" s="576"/>
      <c r="E153" s="506"/>
      <c r="F153" s="1"/>
      <c r="G153" s="295"/>
      <c r="H153" s="295"/>
      <c r="I153" s="1"/>
      <c r="J153" s="507"/>
      <c r="K153" s="507"/>
      <c r="L153" s="1"/>
      <c r="M153" s="1"/>
      <c r="AQ153" s="576"/>
    </row>
    <row r="154" spans="1:43" ht="26.25" customHeight="1">
      <c r="A154" s="1"/>
      <c r="B154" s="1"/>
      <c r="C154" s="1"/>
      <c r="D154" s="576"/>
      <c r="E154" s="506"/>
      <c r="F154" s="1"/>
      <c r="G154" s="295"/>
      <c r="H154" s="295"/>
      <c r="I154" s="1"/>
      <c r="J154" s="507"/>
      <c r="K154" s="507"/>
      <c r="L154" s="1"/>
      <c r="M154" s="1"/>
      <c r="AQ154" s="576"/>
    </row>
    <row r="155" spans="1:43" ht="26.25" customHeight="1">
      <c r="A155" s="1"/>
      <c r="B155" s="1"/>
      <c r="C155" s="1"/>
      <c r="D155" s="576"/>
      <c r="E155" s="506"/>
      <c r="F155" s="1"/>
      <c r="G155" s="295"/>
      <c r="H155" s="295"/>
      <c r="I155" s="1"/>
      <c r="J155" s="507"/>
      <c r="K155" s="507"/>
      <c r="L155" s="1"/>
      <c r="M155" s="1"/>
      <c r="AQ155" s="576"/>
    </row>
    <row r="156" spans="1:43" ht="26.25" customHeight="1">
      <c r="A156" s="1"/>
      <c r="B156" s="1"/>
      <c r="C156" s="1"/>
      <c r="D156" s="576"/>
      <c r="E156" s="506"/>
      <c r="F156" s="1"/>
      <c r="G156" s="295"/>
      <c r="H156" s="295"/>
      <c r="I156" s="1"/>
      <c r="J156" s="507"/>
      <c r="K156" s="507"/>
      <c r="L156" s="1"/>
      <c r="M156" s="1"/>
      <c r="AQ156" s="576"/>
    </row>
    <row r="157" spans="1:43" ht="26.25" customHeight="1">
      <c r="A157" s="1"/>
      <c r="B157" s="1"/>
      <c r="C157" s="1"/>
      <c r="D157" s="576"/>
      <c r="E157" s="506"/>
      <c r="F157" s="1"/>
      <c r="G157" s="295"/>
      <c r="H157" s="295"/>
      <c r="I157" s="1"/>
      <c r="J157" s="507"/>
      <c r="K157" s="507"/>
      <c r="L157" s="1"/>
      <c r="M157" s="1"/>
      <c r="AQ157" s="576"/>
    </row>
    <row r="158" spans="1:43" ht="26.25" customHeight="1">
      <c r="A158" s="1"/>
      <c r="B158" s="1"/>
      <c r="C158" s="1"/>
      <c r="D158" s="576"/>
      <c r="E158" s="506"/>
      <c r="F158" s="1"/>
      <c r="G158" s="295"/>
      <c r="H158" s="295"/>
      <c r="I158" s="1"/>
      <c r="J158" s="507"/>
      <c r="K158" s="507"/>
      <c r="L158" s="1"/>
      <c r="M158" s="1"/>
      <c r="AQ158" s="576"/>
    </row>
    <row r="159" spans="1:43" ht="26.25" customHeight="1">
      <c r="A159" s="1"/>
      <c r="B159" s="1"/>
      <c r="C159" s="1"/>
      <c r="D159" s="576"/>
      <c r="E159" s="506"/>
      <c r="F159" s="1"/>
      <c r="G159" s="295"/>
      <c r="H159" s="295"/>
      <c r="I159" s="1"/>
      <c r="J159" s="507"/>
      <c r="K159" s="507"/>
      <c r="L159" s="1"/>
      <c r="M159" s="1"/>
      <c r="AQ159" s="576"/>
    </row>
    <row r="160" spans="1:43" ht="26.25" customHeight="1">
      <c r="A160" s="1"/>
      <c r="B160" s="1"/>
      <c r="C160" s="1"/>
      <c r="D160" s="576"/>
      <c r="E160" s="506"/>
      <c r="F160" s="1"/>
      <c r="G160" s="295"/>
      <c r="H160" s="295"/>
      <c r="I160" s="1"/>
      <c r="J160" s="507"/>
      <c r="K160" s="507"/>
      <c r="L160" s="1"/>
      <c r="M160" s="1"/>
      <c r="AQ160" s="576"/>
    </row>
    <row r="161" spans="1:43" ht="26.25" customHeight="1">
      <c r="A161" s="1"/>
      <c r="B161" s="1"/>
      <c r="C161" s="1"/>
      <c r="D161" s="576"/>
      <c r="E161" s="506"/>
      <c r="F161" s="1"/>
      <c r="G161" s="295"/>
      <c r="H161" s="295"/>
      <c r="I161" s="1"/>
      <c r="J161" s="507"/>
      <c r="K161" s="507"/>
      <c r="L161" s="1"/>
      <c r="M161" s="1"/>
      <c r="AQ161" s="576"/>
    </row>
    <row r="162" spans="1:43" ht="26.25" customHeight="1">
      <c r="A162" s="1"/>
      <c r="B162" s="1"/>
      <c r="C162" s="1"/>
      <c r="D162" s="576"/>
      <c r="E162" s="506"/>
      <c r="F162" s="1"/>
      <c r="G162" s="295"/>
      <c r="H162" s="295"/>
      <c r="I162" s="1"/>
      <c r="J162" s="507"/>
      <c r="K162" s="507"/>
      <c r="L162" s="1"/>
      <c r="M162" s="1"/>
      <c r="AQ162" s="576"/>
    </row>
    <row r="163" spans="1:43" ht="26.25" customHeight="1">
      <c r="A163" s="1"/>
      <c r="B163" s="1"/>
      <c r="C163" s="1"/>
      <c r="D163" s="576"/>
      <c r="E163" s="506"/>
      <c r="F163" s="1"/>
      <c r="G163" s="295"/>
      <c r="H163" s="295"/>
      <c r="I163" s="1"/>
      <c r="J163" s="507"/>
      <c r="K163" s="507"/>
      <c r="L163" s="1"/>
      <c r="M163" s="1"/>
      <c r="AQ163" s="576"/>
    </row>
    <row r="164" spans="1:43" ht="26.25" customHeight="1">
      <c r="A164" s="1"/>
      <c r="B164" s="1"/>
      <c r="C164" s="1"/>
      <c r="D164" s="576"/>
      <c r="E164" s="506"/>
      <c r="F164" s="1"/>
      <c r="G164" s="295"/>
      <c r="H164" s="295"/>
      <c r="I164" s="1"/>
      <c r="J164" s="507"/>
      <c r="K164" s="507"/>
      <c r="L164" s="1"/>
      <c r="M164" s="1"/>
      <c r="AQ164" s="576"/>
    </row>
    <row r="165" spans="1:43" ht="26.25" customHeight="1">
      <c r="A165" s="1"/>
      <c r="B165" s="1"/>
      <c r="C165" s="1"/>
      <c r="D165" s="576"/>
      <c r="E165" s="506"/>
      <c r="F165" s="1"/>
      <c r="G165" s="295"/>
      <c r="H165" s="295"/>
      <c r="I165" s="1"/>
      <c r="J165" s="507"/>
      <c r="K165" s="507"/>
      <c r="L165" s="1"/>
      <c r="M165" s="1"/>
      <c r="AQ165" s="576"/>
    </row>
    <row r="166" spans="1:43" ht="26.25" customHeight="1">
      <c r="A166" s="1"/>
      <c r="B166" s="1"/>
      <c r="C166" s="1"/>
      <c r="D166" s="576"/>
      <c r="E166" s="506"/>
      <c r="F166" s="1"/>
      <c r="G166" s="295"/>
      <c r="H166" s="295"/>
      <c r="I166" s="1"/>
      <c r="J166" s="507"/>
      <c r="K166" s="507"/>
      <c r="L166" s="1"/>
      <c r="M166" s="1"/>
      <c r="AQ166" s="576"/>
    </row>
    <row r="167" spans="1:43" ht="26.25" customHeight="1">
      <c r="A167" s="1"/>
      <c r="B167" s="1"/>
      <c r="C167" s="1"/>
      <c r="D167" s="576"/>
      <c r="E167" s="506"/>
      <c r="F167" s="1"/>
      <c r="G167" s="295"/>
      <c r="H167" s="295"/>
      <c r="I167" s="1"/>
      <c r="J167" s="507"/>
      <c r="K167" s="507"/>
      <c r="L167" s="1"/>
      <c r="M167" s="1"/>
      <c r="AQ167" s="576"/>
    </row>
    <row r="168" spans="1:43" ht="26.25" customHeight="1">
      <c r="A168" s="1"/>
      <c r="B168" s="1"/>
      <c r="C168" s="1"/>
      <c r="D168" s="576"/>
      <c r="E168" s="506"/>
      <c r="F168" s="1"/>
      <c r="G168" s="295"/>
      <c r="H168" s="295"/>
      <c r="I168" s="1"/>
      <c r="J168" s="507"/>
      <c r="K168" s="507"/>
      <c r="L168" s="1"/>
      <c r="M168" s="1"/>
      <c r="AQ168" s="576"/>
    </row>
    <row r="169" spans="1:43" ht="26.25" customHeight="1">
      <c r="A169" s="1"/>
      <c r="B169" s="1"/>
      <c r="C169" s="1"/>
      <c r="D169" s="576"/>
      <c r="E169" s="506"/>
      <c r="F169" s="1"/>
      <c r="G169" s="295"/>
      <c r="H169" s="295"/>
      <c r="I169" s="1"/>
      <c r="J169" s="507"/>
      <c r="K169" s="507"/>
      <c r="L169" s="1"/>
      <c r="M169" s="1"/>
      <c r="AQ169" s="576"/>
    </row>
    <row r="170" spans="1:43" ht="26.25" customHeight="1">
      <c r="A170" s="1"/>
      <c r="B170" s="1"/>
      <c r="C170" s="1"/>
      <c r="D170" s="576"/>
      <c r="E170" s="506"/>
      <c r="F170" s="1"/>
      <c r="G170" s="295"/>
      <c r="H170" s="295"/>
      <c r="I170" s="1"/>
      <c r="J170" s="507"/>
      <c r="K170" s="507"/>
      <c r="L170" s="1"/>
      <c r="M170" s="1"/>
      <c r="AQ170" s="576"/>
    </row>
    <row r="171" spans="1:43" ht="26.25" customHeight="1">
      <c r="A171" s="1"/>
      <c r="B171" s="1"/>
      <c r="C171" s="1"/>
      <c r="D171" s="576"/>
      <c r="E171" s="506"/>
      <c r="F171" s="1"/>
      <c r="G171" s="295"/>
      <c r="H171" s="295"/>
      <c r="I171" s="1"/>
      <c r="J171" s="507"/>
      <c r="K171" s="507"/>
      <c r="L171" s="1"/>
      <c r="M171" s="1"/>
      <c r="AQ171" s="576"/>
    </row>
    <row r="172" spans="1:43" ht="26.25" customHeight="1">
      <c r="A172" s="1"/>
      <c r="B172" s="1"/>
      <c r="C172" s="1"/>
      <c r="D172" s="576"/>
      <c r="E172" s="506"/>
      <c r="F172" s="1"/>
      <c r="G172" s="295"/>
      <c r="H172" s="295"/>
      <c r="I172" s="1"/>
      <c r="J172" s="507"/>
      <c r="K172" s="507"/>
      <c r="L172" s="1"/>
      <c r="M172" s="1"/>
      <c r="AQ172" s="576"/>
    </row>
    <row r="173" spans="1:43" ht="26.25" customHeight="1">
      <c r="A173" s="1"/>
      <c r="B173" s="1"/>
      <c r="C173" s="1"/>
      <c r="D173" s="576"/>
      <c r="E173" s="506"/>
      <c r="F173" s="1"/>
      <c r="G173" s="295"/>
      <c r="H173" s="295"/>
      <c r="I173" s="1"/>
      <c r="J173" s="507"/>
      <c r="K173" s="507"/>
      <c r="L173" s="1"/>
      <c r="M173" s="1"/>
      <c r="AQ173" s="576"/>
    </row>
    <row r="174" spans="1:43" ht="26.25" customHeight="1">
      <c r="A174" s="1"/>
      <c r="B174" s="1"/>
      <c r="C174" s="1"/>
      <c r="D174" s="576"/>
      <c r="E174" s="506"/>
      <c r="F174" s="1"/>
      <c r="G174" s="295"/>
      <c r="H174" s="295"/>
      <c r="I174" s="1"/>
      <c r="J174" s="507"/>
      <c r="K174" s="507"/>
      <c r="L174" s="1"/>
      <c r="M174" s="1"/>
      <c r="AQ174" s="576"/>
    </row>
    <row r="175" spans="1:43" ht="26.25" customHeight="1">
      <c r="A175" s="1"/>
      <c r="B175" s="1"/>
      <c r="C175" s="1"/>
      <c r="D175" s="576"/>
      <c r="E175" s="506"/>
      <c r="F175" s="1"/>
      <c r="G175" s="295"/>
      <c r="H175" s="295"/>
      <c r="I175" s="1"/>
      <c r="J175" s="507"/>
      <c r="K175" s="507"/>
      <c r="L175" s="1"/>
      <c r="M175" s="1"/>
      <c r="AQ175" s="576"/>
    </row>
    <row r="176" spans="1:43" ht="26.25" customHeight="1">
      <c r="A176" s="1"/>
      <c r="B176" s="1"/>
      <c r="C176" s="1"/>
      <c r="D176" s="576"/>
      <c r="E176" s="506"/>
      <c r="F176" s="1"/>
      <c r="G176" s="295"/>
      <c r="H176" s="295"/>
      <c r="I176" s="1"/>
      <c r="J176" s="507"/>
      <c r="K176" s="507"/>
      <c r="L176" s="1"/>
      <c r="M176" s="1"/>
      <c r="AQ176" s="576"/>
    </row>
    <row r="177" spans="1:43" ht="26.25" customHeight="1">
      <c r="A177" s="1"/>
      <c r="B177" s="1"/>
      <c r="C177" s="1"/>
      <c r="D177" s="576"/>
      <c r="E177" s="506"/>
      <c r="F177" s="1"/>
      <c r="G177" s="295"/>
      <c r="H177" s="295"/>
      <c r="I177" s="1"/>
      <c r="J177" s="507"/>
      <c r="K177" s="507"/>
      <c r="L177" s="1"/>
      <c r="M177" s="1"/>
      <c r="AQ177" s="576"/>
    </row>
    <row r="178" spans="1:43" ht="26.25" customHeight="1">
      <c r="A178" s="1"/>
      <c r="B178" s="1"/>
      <c r="C178" s="1"/>
      <c r="D178" s="576"/>
      <c r="E178" s="506"/>
      <c r="F178" s="1"/>
      <c r="G178" s="295"/>
      <c r="H178" s="295"/>
      <c r="I178" s="1"/>
      <c r="J178" s="507"/>
      <c r="K178" s="507"/>
      <c r="L178" s="1"/>
      <c r="M178" s="1"/>
      <c r="AQ178" s="576"/>
    </row>
    <row r="179" spans="1:43" ht="26.25" customHeight="1">
      <c r="A179" s="1"/>
      <c r="B179" s="1"/>
      <c r="C179" s="1"/>
      <c r="D179" s="576"/>
      <c r="E179" s="506"/>
      <c r="F179" s="1"/>
      <c r="G179" s="295"/>
      <c r="H179" s="295"/>
      <c r="I179" s="1"/>
      <c r="J179" s="507"/>
      <c r="K179" s="507"/>
      <c r="L179" s="1"/>
      <c r="M179" s="1"/>
      <c r="AQ179" s="576"/>
    </row>
    <row r="180" spans="1:43" ht="26.25" customHeight="1">
      <c r="A180" s="1"/>
      <c r="B180" s="1"/>
      <c r="C180" s="1"/>
      <c r="D180" s="576"/>
      <c r="E180" s="506"/>
      <c r="F180" s="1"/>
      <c r="G180" s="295"/>
      <c r="H180" s="295"/>
      <c r="I180" s="1"/>
      <c r="J180" s="507"/>
      <c r="K180" s="507"/>
      <c r="L180" s="1"/>
      <c r="M180" s="1"/>
      <c r="AQ180" s="576"/>
    </row>
    <row r="181" spans="1:43" ht="26.25" customHeight="1">
      <c r="A181" s="1"/>
      <c r="B181" s="1"/>
      <c r="C181" s="1"/>
      <c r="D181" s="576"/>
      <c r="E181" s="506"/>
      <c r="F181" s="1"/>
      <c r="G181" s="295"/>
      <c r="H181" s="295"/>
      <c r="I181" s="1"/>
      <c r="J181" s="507"/>
      <c r="K181" s="507"/>
      <c r="L181" s="1"/>
      <c r="M181" s="1"/>
      <c r="AQ181" s="576"/>
    </row>
    <row r="182" spans="1:43" ht="26.25" customHeight="1">
      <c r="A182" s="1"/>
      <c r="B182" s="1"/>
      <c r="C182" s="1"/>
      <c r="D182" s="576"/>
      <c r="E182" s="506"/>
      <c r="F182" s="1"/>
      <c r="G182" s="295"/>
      <c r="H182" s="295"/>
      <c r="I182" s="1"/>
      <c r="J182" s="507"/>
      <c r="K182" s="507"/>
      <c r="L182" s="1"/>
      <c r="M182" s="1"/>
      <c r="AQ182" s="576"/>
    </row>
    <row r="183" spans="1:43" ht="26.25" customHeight="1">
      <c r="A183" s="1"/>
      <c r="B183" s="1"/>
      <c r="C183" s="1"/>
      <c r="D183" s="576"/>
      <c r="E183" s="506"/>
      <c r="F183" s="1"/>
      <c r="G183" s="295"/>
      <c r="H183" s="295"/>
      <c r="I183" s="1"/>
      <c r="J183" s="507"/>
      <c r="K183" s="507"/>
      <c r="L183" s="1"/>
      <c r="M183" s="1"/>
      <c r="AQ183" s="576"/>
    </row>
    <row r="184" spans="1:43" ht="26.25" customHeight="1">
      <c r="A184" s="1"/>
      <c r="B184" s="1"/>
      <c r="C184" s="1"/>
      <c r="D184" s="576"/>
      <c r="E184" s="506"/>
      <c r="F184" s="1"/>
      <c r="G184" s="295"/>
      <c r="H184" s="295"/>
      <c r="I184" s="1"/>
      <c r="J184" s="507"/>
      <c r="K184" s="507"/>
      <c r="L184" s="1"/>
      <c r="M184" s="1"/>
      <c r="AQ184" s="576"/>
    </row>
    <row r="185" spans="1:43" ht="26.25" customHeight="1">
      <c r="A185" s="1"/>
      <c r="B185" s="1"/>
      <c r="C185" s="1"/>
      <c r="D185" s="576"/>
      <c r="E185" s="506"/>
      <c r="F185" s="1"/>
      <c r="G185" s="295"/>
      <c r="H185" s="295"/>
      <c r="I185" s="1"/>
      <c r="J185" s="507"/>
      <c r="K185" s="507"/>
      <c r="L185" s="1"/>
      <c r="M185" s="1"/>
      <c r="AQ185" s="576"/>
    </row>
    <row r="186" spans="1:43" ht="26.25" customHeight="1">
      <c r="A186" s="1"/>
      <c r="B186" s="1"/>
      <c r="C186" s="1"/>
      <c r="D186" s="576"/>
      <c r="E186" s="506"/>
      <c r="F186" s="1"/>
      <c r="G186" s="295"/>
      <c r="H186" s="295"/>
      <c r="I186" s="1"/>
      <c r="J186" s="507"/>
      <c r="K186" s="507"/>
      <c r="L186" s="1"/>
      <c r="M186" s="1"/>
      <c r="AQ186" s="576"/>
    </row>
    <row r="187" spans="1:43" ht="26.25" customHeight="1">
      <c r="A187" s="1"/>
      <c r="B187" s="1"/>
      <c r="C187" s="1"/>
      <c r="D187" s="576"/>
      <c r="E187" s="506"/>
      <c r="F187" s="1"/>
      <c r="G187" s="295"/>
      <c r="H187" s="295"/>
      <c r="I187" s="1"/>
      <c r="J187" s="507"/>
      <c r="K187" s="507"/>
      <c r="L187" s="1"/>
      <c r="M187" s="1"/>
      <c r="AQ187" s="576"/>
    </row>
    <row r="188" spans="1:43" ht="26.25" customHeight="1">
      <c r="A188" s="1"/>
      <c r="B188" s="1"/>
      <c r="C188" s="1"/>
      <c r="D188" s="576"/>
      <c r="E188" s="506"/>
      <c r="F188" s="1"/>
      <c r="G188" s="295"/>
      <c r="H188" s="295"/>
      <c r="I188" s="1"/>
      <c r="J188" s="507"/>
      <c r="K188" s="507"/>
      <c r="L188" s="1"/>
      <c r="M188" s="1"/>
      <c r="AQ188" s="576"/>
    </row>
    <row r="189" spans="1:43" ht="26.25" customHeight="1">
      <c r="A189" s="1"/>
      <c r="B189" s="1"/>
      <c r="C189" s="1"/>
      <c r="D189" s="576"/>
      <c r="E189" s="506"/>
      <c r="F189" s="1"/>
      <c r="G189" s="295"/>
      <c r="H189" s="295"/>
      <c r="I189" s="1"/>
      <c r="J189" s="507"/>
      <c r="K189" s="507"/>
      <c r="L189" s="1"/>
      <c r="M189" s="1"/>
      <c r="AQ189" s="576"/>
    </row>
    <row r="190" spans="1:43" ht="26.25" customHeight="1">
      <c r="A190" s="1"/>
      <c r="B190" s="1"/>
      <c r="C190" s="1"/>
      <c r="D190" s="576"/>
      <c r="E190" s="506"/>
      <c r="F190" s="1"/>
      <c r="G190" s="295"/>
      <c r="H190" s="295"/>
      <c r="I190" s="1"/>
      <c r="J190" s="507"/>
      <c r="K190" s="507"/>
      <c r="L190" s="1"/>
      <c r="M190" s="1"/>
      <c r="AQ190" s="576"/>
    </row>
    <row r="191" spans="1:43" ht="26.25" customHeight="1">
      <c r="A191" s="1"/>
      <c r="B191" s="1"/>
      <c r="C191" s="1"/>
      <c r="D191" s="576"/>
      <c r="E191" s="506"/>
      <c r="F191" s="1"/>
      <c r="G191" s="295"/>
      <c r="H191" s="295"/>
      <c r="I191" s="1"/>
      <c r="J191" s="507"/>
      <c r="K191" s="507"/>
      <c r="L191" s="1"/>
      <c r="M191" s="1"/>
      <c r="AQ191" s="576"/>
    </row>
    <row r="192" spans="1:43" ht="26.25" customHeight="1">
      <c r="A192" s="1"/>
      <c r="B192" s="1"/>
      <c r="C192" s="1"/>
      <c r="D192" s="576"/>
      <c r="E192" s="506"/>
      <c r="F192" s="1"/>
      <c r="G192" s="295"/>
      <c r="H192" s="295"/>
      <c r="I192" s="1"/>
      <c r="J192" s="507"/>
      <c r="K192" s="507"/>
      <c r="L192" s="1"/>
      <c r="M192" s="1"/>
      <c r="AQ192" s="576"/>
    </row>
    <row r="193" spans="1:43" ht="26.25" customHeight="1">
      <c r="A193" s="1"/>
      <c r="B193" s="1"/>
      <c r="C193" s="1"/>
      <c r="D193" s="576"/>
      <c r="E193" s="506"/>
      <c r="F193" s="1"/>
      <c r="G193" s="295"/>
      <c r="H193" s="295"/>
      <c r="I193" s="1"/>
      <c r="J193" s="507"/>
      <c r="K193" s="507"/>
      <c r="L193" s="1"/>
      <c r="M193" s="1"/>
      <c r="AQ193" s="576"/>
    </row>
    <row r="194" spans="1:43" ht="26.25" customHeight="1">
      <c r="A194" s="1"/>
      <c r="B194" s="1"/>
      <c r="C194" s="1"/>
      <c r="D194" s="576"/>
      <c r="E194" s="506"/>
      <c r="F194" s="1"/>
      <c r="G194" s="295"/>
      <c r="H194" s="295"/>
      <c r="I194" s="1"/>
      <c r="J194" s="507"/>
      <c r="K194" s="507"/>
      <c r="L194" s="1"/>
      <c r="M194" s="1"/>
      <c r="AQ194" s="576"/>
    </row>
    <row r="195" spans="1:43" ht="26.25" customHeight="1">
      <c r="A195" s="1"/>
      <c r="B195" s="1"/>
      <c r="C195" s="1"/>
      <c r="D195" s="576"/>
      <c r="E195" s="506"/>
      <c r="F195" s="1"/>
      <c r="G195" s="295"/>
      <c r="H195" s="295"/>
      <c r="I195" s="1"/>
      <c r="J195" s="507"/>
      <c r="K195" s="507"/>
      <c r="L195" s="1"/>
      <c r="M195" s="1"/>
      <c r="AQ195" s="576"/>
    </row>
    <row r="196" spans="1:43" ht="26.25" customHeight="1">
      <c r="A196" s="1"/>
      <c r="B196" s="1"/>
      <c r="C196" s="1"/>
      <c r="D196" s="576"/>
      <c r="E196" s="506"/>
      <c r="F196" s="1"/>
      <c r="G196" s="295"/>
      <c r="H196" s="295"/>
      <c r="I196" s="1"/>
      <c r="J196" s="507"/>
      <c r="K196" s="507"/>
      <c r="L196" s="1"/>
      <c r="M196" s="1"/>
      <c r="AQ196" s="576"/>
    </row>
    <row r="197" spans="1:43" ht="26.25" customHeight="1">
      <c r="A197" s="1"/>
      <c r="B197" s="1"/>
      <c r="C197" s="1"/>
      <c r="D197" s="576"/>
      <c r="E197" s="506"/>
      <c r="F197" s="1"/>
      <c r="G197" s="295"/>
      <c r="H197" s="295"/>
      <c r="I197" s="1"/>
      <c r="J197" s="507"/>
      <c r="K197" s="507"/>
      <c r="L197" s="1"/>
      <c r="M197" s="1"/>
      <c r="AQ197" s="576"/>
    </row>
    <row r="198" spans="1:43" ht="26.25" customHeight="1">
      <c r="A198" s="1"/>
      <c r="B198" s="1"/>
      <c r="C198" s="1"/>
      <c r="D198" s="576"/>
      <c r="E198" s="506"/>
      <c r="F198" s="1"/>
      <c r="G198" s="295"/>
      <c r="H198" s="295"/>
      <c r="I198" s="1"/>
      <c r="J198" s="507"/>
      <c r="K198" s="507"/>
      <c r="L198" s="1"/>
      <c r="M198" s="1"/>
      <c r="AQ198" s="576"/>
    </row>
    <row r="199" spans="1:43" ht="26.25" customHeight="1">
      <c r="A199" s="1"/>
      <c r="B199" s="1"/>
      <c r="C199" s="1"/>
      <c r="D199" s="576"/>
      <c r="E199" s="506"/>
      <c r="F199" s="1"/>
      <c r="G199" s="295"/>
      <c r="H199" s="295"/>
      <c r="I199" s="1"/>
      <c r="J199" s="507"/>
      <c r="K199" s="507"/>
      <c r="L199" s="1"/>
      <c r="M199" s="1"/>
      <c r="AQ199" s="576"/>
    </row>
    <row r="200" spans="1:43" ht="26.25" customHeight="1">
      <c r="A200" s="1"/>
      <c r="B200" s="1"/>
      <c r="C200" s="1"/>
      <c r="D200" s="576"/>
      <c r="E200" s="506"/>
      <c r="F200" s="1"/>
      <c r="G200" s="295"/>
      <c r="H200" s="295"/>
      <c r="I200" s="1"/>
      <c r="J200" s="507"/>
      <c r="K200" s="507"/>
      <c r="L200" s="1"/>
      <c r="M200" s="1"/>
      <c r="AQ200" s="576"/>
    </row>
    <row r="201" spans="1:43" ht="26.25" customHeight="1">
      <c r="A201" s="1"/>
      <c r="B201" s="1"/>
      <c r="C201" s="1"/>
      <c r="D201" s="576"/>
      <c r="E201" s="506"/>
      <c r="F201" s="1"/>
      <c r="G201" s="295"/>
      <c r="H201" s="295"/>
      <c r="I201" s="1"/>
      <c r="J201" s="507"/>
      <c r="K201" s="507"/>
      <c r="L201" s="1"/>
      <c r="M201" s="1"/>
      <c r="AQ201" s="576"/>
    </row>
    <row r="202" spans="1:43" ht="26.25" customHeight="1">
      <c r="A202" s="1"/>
      <c r="B202" s="1"/>
      <c r="C202" s="1"/>
      <c r="D202" s="576"/>
      <c r="E202" s="506"/>
      <c r="F202" s="1"/>
      <c r="G202" s="295"/>
      <c r="H202" s="295"/>
      <c r="I202" s="1"/>
      <c r="J202" s="507"/>
      <c r="K202" s="507"/>
      <c r="L202" s="1"/>
      <c r="M202" s="1"/>
      <c r="AQ202" s="576"/>
    </row>
    <row r="203" spans="1:43" ht="26.25" customHeight="1">
      <c r="A203" s="1"/>
      <c r="B203" s="1"/>
      <c r="C203" s="1"/>
      <c r="D203" s="576"/>
      <c r="E203" s="506"/>
      <c r="F203" s="1"/>
      <c r="G203" s="295"/>
      <c r="H203" s="295"/>
      <c r="I203" s="1"/>
      <c r="J203" s="507"/>
      <c r="K203" s="507"/>
      <c r="L203" s="1"/>
      <c r="M203" s="1"/>
      <c r="AQ203" s="576"/>
    </row>
    <row r="204" spans="1:43" ht="26.25" customHeight="1">
      <c r="A204" s="1"/>
      <c r="B204" s="1"/>
      <c r="C204" s="1"/>
      <c r="D204" s="576"/>
      <c r="E204" s="506"/>
      <c r="F204" s="1"/>
      <c r="G204" s="295"/>
      <c r="H204" s="295"/>
      <c r="I204" s="1"/>
      <c r="J204" s="507"/>
      <c r="K204" s="507"/>
      <c r="L204" s="1"/>
      <c r="M204" s="1"/>
      <c r="AQ204" s="576"/>
    </row>
    <row r="205" spans="1:43" ht="26.25" customHeight="1">
      <c r="A205" s="1"/>
      <c r="B205" s="1"/>
      <c r="C205" s="1"/>
      <c r="D205" s="576"/>
      <c r="E205" s="506"/>
      <c r="F205" s="1"/>
      <c r="G205" s="295"/>
      <c r="H205" s="295"/>
      <c r="I205" s="1"/>
      <c r="J205" s="507"/>
      <c r="K205" s="507"/>
      <c r="L205" s="1"/>
      <c r="M205" s="1"/>
      <c r="AQ205" s="576"/>
    </row>
    <row r="206" spans="1:43" ht="26.25" customHeight="1">
      <c r="A206" s="1"/>
      <c r="B206" s="1"/>
      <c r="C206" s="1"/>
      <c r="D206" s="576"/>
      <c r="E206" s="506"/>
      <c r="F206" s="1"/>
      <c r="G206" s="295"/>
      <c r="H206" s="295"/>
      <c r="I206" s="1"/>
      <c r="J206" s="507"/>
      <c r="K206" s="507"/>
      <c r="L206" s="1"/>
      <c r="M206" s="1"/>
      <c r="AQ206" s="576"/>
    </row>
    <row r="207" spans="1:43" ht="26.25" customHeight="1">
      <c r="A207" s="1"/>
      <c r="B207" s="1"/>
      <c r="C207" s="1"/>
      <c r="D207" s="576"/>
      <c r="E207" s="506"/>
      <c r="F207" s="1"/>
      <c r="G207" s="295"/>
      <c r="H207" s="295"/>
      <c r="I207" s="1"/>
      <c r="J207" s="507"/>
      <c r="K207" s="507"/>
      <c r="L207" s="1"/>
      <c r="M207" s="1"/>
      <c r="AQ207" s="576"/>
    </row>
    <row r="208" spans="1:43" ht="26.25" customHeight="1">
      <c r="A208" s="1"/>
      <c r="B208" s="1"/>
      <c r="C208" s="1"/>
      <c r="D208" s="576"/>
      <c r="E208" s="506"/>
      <c r="F208" s="1"/>
      <c r="G208" s="295"/>
      <c r="H208" s="295"/>
      <c r="I208" s="1"/>
      <c r="J208" s="507"/>
      <c r="K208" s="507"/>
      <c r="L208" s="1"/>
      <c r="M208" s="1"/>
      <c r="AQ208" s="576"/>
    </row>
    <row r="209" spans="1:43" ht="26.25" customHeight="1">
      <c r="A209" s="1"/>
      <c r="B209" s="1"/>
      <c r="C209" s="1"/>
      <c r="D209" s="576"/>
      <c r="E209" s="506"/>
      <c r="F209" s="1"/>
      <c r="G209" s="295"/>
      <c r="H209" s="295"/>
      <c r="I209" s="1"/>
      <c r="J209" s="507"/>
      <c r="K209" s="507"/>
      <c r="L209" s="1"/>
      <c r="M209" s="1"/>
      <c r="AQ209" s="576"/>
    </row>
    <row r="210" spans="1:43" ht="26.25" customHeight="1">
      <c r="A210" s="1"/>
      <c r="B210" s="1"/>
      <c r="C210" s="1"/>
      <c r="D210" s="576"/>
      <c r="E210" s="506"/>
      <c r="F210" s="1"/>
      <c r="G210" s="295"/>
      <c r="H210" s="295"/>
      <c r="I210" s="1"/>
      <c r="J210" s="507"/>
      <c r="K210" s="507"/>
      <c r="L210" s="1"/>
      <c r="M210" s="1"/>
      <c r="AQ210" s="576"/>
    </row>
    <row r="211" spans="1:43" ht="26.25" customHeight="1">
      <c r="A211" s="1"/>
      <c r="B211" s="1"/>
      <c r="C211" s="1"/>
      <c r="D211" s="576"/>
      <c r="E211" s="506"/>
      <c r="F211" s="1"/>
      <c r="G211" s="295"/>
      <c r="H211" s="295"/>
      <c r="I211" s="1"/>
      <c r="J211" s="507"/>
      <c r="K211" s="507"/>
      <c r="L211" s="1"/>
      <c r="M211" s="1"/>
      <c r="AQ211" s="576"/>
    </row>
    <row r="212" spans="1:43" ht="26.25" customHeight="1">
      <c r="A212" s="1"/>
      <c r="B212" s="1"/>
      <c r="C212" s="1"/>
      <c r="D212" s="576"/>
      <c r="E212" s="506"/>
      <c r="F212" s="1"/>
      <c r="G212" s="295"/>
      <c r="H212" s="295"/>
      <c r="I212" s="1"/>
      <c r="J212" s="507"/>
      <c r="K212" s="507"/>
      <c r="L212" s="1"/>
      <c r="M212" s="1"/>
      <c r="AQ212" s="576"/>
    </row>
    <row r="213" spans="1:43" ht="26.25" customHeight="1">
      <c r="A213" s="1"/>
      <c r="B213" s="1"/>
      <c r="C213" s="1"/>
      <c r="D213" s="576"/>
      <c r="E213" s="506"/>
      <c r="F213" s="1"/>
      <c r="G213" s="295"/>
      <c r="H213" s="295"/>
      <c r="I213" s="1"/>
      <c r="J213" s="507"/>
      <c r="K213" s="507"/>
      <c r="L213" s="1"/>
      <c r="M213" s="1"/>
      <c r="AQ213" s="576"/>
    </row>
    <row r="214" spans="1:43" ht="26.25" customHeight="1">
      <c r="A214" s="1"/>
      <c r="B214" s="1"/>
      <c r="C214" s="1"/>
      <c r="D214" s="576"/>
      <c r="E214" s="506"/>
      <c r="F214" s="1"/>
      <c r="G214" s="295"/>
      <c r="H214" s="295"/>
      <c r="I214" s="1"/>
      <c r="J214" s="507"/>
      <c r="K214" s="507"/>
      <c r="L214" s="1"/>
      <c r="M214" s="1"/>
      <c r="AQ214" s="576"/>
    </row>
    <row r="215" spans="1:43" ht="26.25" customHeight="1">
      <c r="A215" s="1"/>
      <c r="B215" s="1"/>
      <c r="C215" s="1"/>
      <c r="D215" s="576"/>
      <c r="E215" s="506"/>
      <c r="F215" s="1"/>
      <c r="G215" s="295"/>
      <c r="H215" s="295"/>
      <c r="I215" s="1"/>
      <c r="J215" s="507"/>
      <c r="K215" s="507"/>
      <c r="L215" s="1"/>
      <c r="M215" s="1"/>
      <c r="AQ215" s="576"/>
    </row>
    <row r="216" spans="1:43" ht="26.25" customHeight="1">
      <c r="A216" s="1"/>
      <c r="B216" s="1"/>
      <c r="C216" s="1"/>
      <c r="D216" s="576"/>
      <c r="E216" s="506"/>
      <c r="F216" s="1"/>
      <c r="G216" s="295"/>
      <c r="H216" s="295"/>
      <c r="I216" s="1"/>
      <c r="J216" s="507"/>
      <c r="K216" s="507"/>
      <c r="L216" s="1"/>
      <c r="M216" s="1"/>
      <c r="AQ216" s="576"/>
    </row>
    <row r="217" spans="1:43" ht="26.25" customHeight="1">
      <c r="A217" s="1"/>
      <c r="B217" s="1"/>
      <c r="C217" s="1"/>
      <c r="D217" s="576"/>
      <c r="E217" s="506"/>
      <c r="F217" s="1"/>
      <c r="G217" s="295"/>
      <c r="H217" s="295"/>
      <c r="I217" s="1"/>
      <c r="J217" s="507"/>
      <c r="K217" s="507"/>
      <c r="L217" s="1"/>
      <c r="M217" s="1"/>
      <c r="AQ217" s="576"/>
    </row>
    <row r="218" spans="1:43" ht="26.25" customHeight="1">
      <c r="A218" s="1"/>
      <c r="B218" s="1"/>
      <c r="C218" s="1"/>
      <c r="D218" s="576"/>
      <c r="E218" s="506"/>
      <c r="F218" s="1"/>
      <c r="G218" s="295"/>
      <c r="H218" s="295"/>
      <c r="I218" s="1"/>
      <c r="J218" s="507"/>
      <c r="K218" s="507"/>
      <c r="L218" s="1"/>
      <c r="M218" s="1"/>
      <c r="AQ218" s="576"/>
    </row>
    <row r="219" spans="1:43" ht="26.25" customHeight="1">
      <c r="A219" s="1"/>
      <c r="B219" s="1"/>
      <c r="C219" s="1"/>
      <c r="D219" s="576"/>
      <c r="E219" s="506"/>
      <c r="F219" s="1"/>
      <c r="G219" s="295"/>
      <c r="H219" s="295"/>
      <c r="I219" s="1"/>
      <c r="J219" s="507"/>
      <c r="K219" s="507"/>
      <c r="L219" s="1"/>
      <c r="M219" s="1"/>
      <c r="AQ219" s="576"/>
    </row>
    <row r="220" spans="1:43" ht="26.25" customHeight="1">
      <c r="A220" s="1"/>
      <c r="B220" s="1"/>
      <c r="C220" s="1"/>
      <c r="D220" s="576"/>
      <c r="E220" s="506"/>
      <c r="F220" s="1"/>
      <c r="G220" s="295"/>
      <c r="H220" s="295"/>
      <c r="I220" s="1"/>
      <c r="J220" s="507"/>
      <c r="K220" s="507"/>
      <c r="L220" s="1"/>
      <c r="M220" s="1"/>
      <c r="AQ220" s="576"/>
    </row>
    <row r="221" spans="1:43" ht="26.25" customHeight="1">
      <c r="A221" s="1"/>
      <c r="B221" s="1"/>
      <c r="C221" s="1"/>
      <c r="D221" s="576"/>
      <c r="E221" s="506"/>
      <c r="F221" s="1"/>
      <c r="G221" s="295"/>
      <c r="H221" s="295"/>
      <c r="I221" s="1"/>
      <c r="J221" s="507"/>
      <c r="K221" s="507"/>
      <c r="L221" s="1"/>
      <c r="M221" s="1"/>
      <c r="AQ221" s="576"/>
    </row>
    <row r="222" spans="1:43" ht="26.25" customHeight="1">
      <c r="A222" s="1"/>
      <c r="B222" s="1"/>
      <c r="C222" s="1"/>
      <c r="D222" s="576"/>
      <c r="E222" s="506"/>
      <c r="F222" s="1"/>
      <c r="G222" s="295"/>
      <c r="H222" s="295"/>
      <c r="I222" s="1"/>
      <c r="J222" s="507"/>
      <c r="K222" s="507"/>
      <c r="L222" s="1"/>
      <c r="M222" s="1"/>
      <c r="AQ222" s="576"/>
    </row>
    <row r="223" spans="1:43" ht="26.25" customHeight="1">
      <c r="A223" s="1"/>
      <c r="B223" s="1"/>
      <c r="C223" s="1"/>
      <c r="D223" s="576"/>
      <c r="E223" s="506"/>
      <c r="F223" s="1"/>
      <c r="G223" s="295"/>
      <c r="H223" s="295"/>
      <c r="I223" s="1"/>
      <c r="J223" s="507"/>
      <c r="K223" s="507"/>
      <c r="L223" s="1"/>
      <c r="M223" s="1"/>
      <c r="AQ223" s="576"/>
    </row>
    <row r="224" spans="1:43" ht="26.25" customHeight="1">
      <c r="A224" s="1"/>
      <c r="B224" s="1"/>
      <c r="C224" s="1"/>
      <c r="D224" s="576"/>
      <c r="E224" s="506"/>
      <c r="F224" s="1"/>
      <c r="G224" s="295"/>
      <c r="H224" s="295"/>
      <c r="I224" s="1"/>
      <c r="J224" s="507"/>
      <c r="K224" s="507"/>
      <c r="L224" s="1"/>
      <c r="M224" s="1"/>
      <c r="AQ224" s="576"/>
    </row>
    <row r="225" spans="1:43" ht="26.25" customHeight="1">
      <c r="A225" s="1"/>
      <c r="B225" s="1"/>
      <c r="C225" s="1"/>
      <c r="D225" s="576"/>
      <c r="E225" s="506"/>
      <c r="F225" s="1"/>
      <c r="G225" s="295"/>
      <c r="H225" s="295"/>
      <c r="I225" s="1"/>
      <c r="J225" s="507"/>
      <c r="K225" s="507"/>
      <c r="L225" s="1"/>
      <c r="M225" s="1"/>
      <c r="AQ225" s="576"/>
    </row>
    <row r="226" spans="1:43" ht="26.25" customHeight="1">
      <c r="A226" s="1"/>
      <c r="B226" s="1"/>
      <c r="C226" s="1"/>
      <c r="D226" s="576"/>
      <c r="E226" s="506"/>
      <c r="F226" s="1"/>
      <c r="G226" s="295"/>
      <c r="H226" s="295"/>
      <c r="I226" s="1"/>
      <c r="J226" s="507"/>
      <c r="K226" s="507"/>
      <c r="L226" s="1"/>
      <c r="M226" s="1"/>
      <c r="AQ226" s="576"/>
    </row>
    <row r="227" spans="1:43" ht="26.25" customHeight="1">
      <c r="A227" s="1"/>
      <c r="B227" s="1"/>
      <c r="C227" s="1"/>
      <c r="D227" s="576"/>
      <c r="E227" s="506"/>
      <c r="F227" s="1"/>
      <c r="G227" s="295"/>
      <c r="H227" s="295"/>
      <c r="I227" s="1"/>
      <c r="J227" s="507"/>
      <c r="K227" s="507"/>
      <c r="L227" s="1"/>
      <c r="M227" s="1"/>
      <c r="AQ227" s="576"/>
    </row>
    <row r="228" spans="1:43" ht="26.25" customHeight="1">
      <c r="A228" s="1"/>
      <c r="B228" s="1"/>
      <c r="C228" s="1"/>
      <c r="D228" s="576"/>
      <c r="E228" s="506"/>
      <c r="F228" s="1"/>
      <c r="G228" s="295"/>
      <c r="H228" s="295"/>
      <c r="I228" s="1"/>
      <c r="J228" s="507"/>
      <c r="K228" s="507"/>
      <c r="L228" s="1"/>
      <c r="M228" s="1"/>
      <c r="AQ228" s="576"/>
    </row>
    <row r="229" spans="1:43" ht="26.25" customHeight="1">
      <c r="A229" s="1"/>
      <c r="B229" s="1"/>
      <c r="C229" s="1"/>
      <c r="D229" s="576"/>
      <c r="E229" s="506"/>
      <c r="F229" s="1"/>
      <c r="G229" s="295"/>
      <c r="H229" s="295"/>
      <c r="I229" s="1"/>
      <c r="J229" s="507"/>
      <c r="K229" s="507"/>
      <c r="L229" s="1"/>
      <c r="M229" s="1"/>
      <c r="AQ229" s="576"/>
    </row>
    <row r="230" spans="1:43" ht="26.25" customHeight="1">
      <c r="A230" s="1"/>
      <c r="B230" s="1"/>
      <c r="C230" s="1"/>
      <c r="D230" s="576"/>
      <c r="E230" s="506"/>
      <c r="F230" s="1"/>
      <c r="G230" s="295"/>
      <c r="H230" s="295"/>
      <c r="I230" s="1"/>
      <c r="J230" s="507"/>
      <c r="K230" s="507"/>
      <c r="L230" s="1"/>
      <c r="M230" s="1"/>
      <c r="AQ230" s="576"/>
    </row>
    <row r="231" spans="1:43" ht="26.25" customHeight="1">
      <c r="A231" s="1"/>
      <c r="B231" s="1"/>
      <c r="C231" s="1"/>
      <c r="D231" s="576"/>
      <c r="E231" s="506"/>
      <c r="F231" s="1"/>
      <c r="G231" s="295"/>
      <c r="H231" s="295"/>
      <c r="I231" s="1"/>
      <c r="J231" s="507"/>
      <c r="K231" s="507"/>
      <c r="L231" s="1"/>
      <c r="M231" s="1"/>
      <c r="AQ231" s="576"/>
    </row>
    <row r="232" spans="1:43" ht="26.25" customHeight="1">
      <c r="A232" s="1"/>
      <c r="B232" s="1"/>
      <c r="C232" s="1"/>
      <c r="D232" s="576"/>
      <c r="E232" s="506"/>
      <c r="F232" s="1"/>
      <c r="G232" s="295"/>
      <c r="H232" s="295"/>
      <c r="I232" s="1"/>
      <c r="J232" s="507"/>
      <c r="K232" s="507"/>
      <c r="L232" s="1"/>
      <c r="M232" s="1"/>
      <c r="AQ232" s="576"/>
    </row>
    <row r="233" spans="1:43" ht="26.25" customHeight="1">
      <c r="A233" s="1"/>
      <c r="B233" s="1"/>
      <c r="C233" s="1"/>
      <c r="D233" s="576"/>
      <c r="E233" s="506"/>
      <c r="F233" s="1"/>
      <c r="G233" s="295"/>
      <c r="H233" s="295"/>
      <c r="I233" s="1"/>
      <c r="J233" s="507"/>
      <c r="K233" s="507"/>
      <c r="L233" s="1"/>
      <c r="M233" s="1"/>
      <c r="AQ233" s="576"/>
    </row>
    <row r="234" spans="1:43" ht="26.25" customHeight="1">
      <c r="A234" s="1"/>
      <c r="B234" s="1"/>
      <c r="C234" s="1"/>
      <c r="D234" s="576"/>
      <c r="E234" s="506"/>
      <c r="F234" s="1"/>
      <c r="G234" s="295"/>
      <c r="H234" s="295"/>
      <c r="I234" s="1"/>
      <c r="J234" s="507"/>
      <c r="K234" s="507"/>
      <c r="L234" s="1"/>
      <c r="M234" s="1"/>
      <c r="AQ234" s="576"/>
    </row>
    <row r="235" spans="1:43" ht="26.25" customHeight="1">
      <c r="A235" s="1"/>
      <c r="B235" s="1"/>
      <c r="C235" s="1"/>
      <c r="D235" s="576"/>
      <c r="E235" s="506"/>
      <c r="F235" s="1"/>
      <c r="G235" s="295"/>
      <c r="H235" s="295"/>
      <c r="I235" s="1"/>
      <c r="J235" s="507"/>
      <c r="K235" s="507"/>
      <c r="L235" s="1"/>
      <c r="M235" s="1"/>
      <c r="AQ235" s="576"/>
    </row>
    <row r="236" spans="1:43" ht="26.25" customHeight="1">
      <c r="A236" s="1"/>
      <c r="B236" s="1"/>
      <c r="C236" s="1"/>
      <c r="D236" s="576"/>
      <c r="E236" s="506"/>
      <c r="F236" s="1"/>
      <c r="G236" s="295"/>
      <c r="H236" s="295"/>
      <c r="I236" s="1"/>
      <c r="J236" s="507"/>
      <c r="K236" s="507"/>
      <c r="L236" s="1"/>
      <c r="M236" s="1"/>
      <c r="AQ236" s="576"/>
    </row>
    <row r="237" spans="1:43" ht="26.25" customHeight="1">
      <c r="A237" s="1"/>
      <c r="B237" s="1"/>
      <c r="C237" s="1"/>
      <c r="D237" s="576"/>
      <c r="E237" s="506"/>
      <c r="F237" s="1"/>
      <c r="G237" s="295"/>
      <c r="H237" s="295"/>
      <c r="I237" s="1"/>
      <c r="J237" s="507"/>
      <c r="K237" s="507"/>
      <c r="L237" s="1"/>
      <c r="M237" s="1"/>
      <c r="AQ237" s="576"/>
    </row>
    <row r="238" spans="1:43" ht="26.25" customHeight="1">
      <c r="A238" s="1"/>
      <c r="B238" s="1"/>
      <c r="C238" s="1"/>
      <c r="D238" s="576"/>
      <c r="E238" s="506"/>
      <c r="F238" s="1"/>
      <c r="G238" s="295"/>
      <c r="H238" s="295"/>
      <c r="I238" s="1"/>
      <c r="J238" s="507"/>
      <c r="K238" s="507"/>
      <c r="L238" s="1"/>
      <c r="M238" s="1"/>
      <c r="AQ238" s="576"/>
    </row>
    <row r="239" spans="1:43" ht="26.25" customHeight="1">
      <c r="A239" s="1"/>
      <c r="B239" s="1"/>
      <c r="C239" s="1"/>
      <c r="D239" s="576"/>
      <c r="E239" s="506"/>
      <c r="F239" s="1"/>
      <c r="G239" s="295"/>
      <c r="H239" s="295"/>
      <c r="I239" s="1"/>
      <c r="J239" s="507"/>
      <c r="K239" s="507"/>
      <c r="L239" s="1"/>
      <c r="M239" s="1"/>
      <c r="AQ239" s="576"/>
    </row>
    <row r="240" spans="1:43" ht="26.25" customHeight="1">
      <c r="A240" s="1"/>
      <c r="B240" s="1"/>
      <c r="C240" s="1"/>
      <c r="D240" s="576"/>
      <c r="E240" s="506"/>
      <c r="F240" s="1"/>
      <c r="G240" s="295"/>
      <c r="H240" s="295"/>
      <c r="I240" s="1"/>
      <c r="J240" s="507"/>
      <c r="K240" s="507"/>
      <c r="L240" s="1"/>
      <c r="M240" s="1"/>
      <c r="AQ240" s="576"/>
    </row>
    <row r="241" spans="1:43" ht="26.25" customHeight="1">
      <c r="A241" s="1"/>
      <c r="B241" s="1"/>
      <c r="C241" s="1"/>
      <c r="D241" s="576"/>
      <c r="E241" s="506"/>
      <c r="F241" s="1"/>
      <c r="G241" s="295"/>
      <c r="H241" s="295"/>
      <c r="I241" s="1"/>
      <c r="J241" s="507"/>
      <c r="K241" s="507"/>
      <c r="L241" s="1"/>
      <c r="M241" s="1"/>
      <c r="AQ241" s="576"/>
    </row>
    <row r="242" spans="1:43" ht="26.25" customHeight="1">
      <c r="A242" s="1"/>
      <c r="B242" s="1"/>
      <c r="C242" s="1"/>
      <c r="D242" s="576"/>
      <c r="E242" s="506"/>
      <c r="F242" s="1"/>
      <c r="G242" s="295"/>
      <c r="H242" s="295"/>
      <c r="I242" s="1"/>
      <c r="J242" s="507"/>
      <c r="K242" s="507"/>
      <c r="L242" s="1"/>
      <c r="M242" s="1"/>
      <c r="AQ242" s="576"/>
    </row>
    <row r="243" spans="1:43" ht="26.25" customHeight="1">
      <c r="A243" s="1"/>
      <c r="B243" s="1"/>
      <c r="C243" s="1"/>
      <c r="D243" s="576"/>
      <c r="E243" s="506"/>
      <c r="F243" s="1"/>
      <c r="G243" s="295"/>
      <c r="H243" s="295"/>
      <c r="I243" s="1"/>
      <c r="J243" s="507"/>
      <c r="K243" s="507"/>
      <c r="L243" s="1"/>
      <c r="M243" s="1"/>
      <c r="AQ243" s="576"/>
    </row>
    <row r="244" spans="1:43" ht="26.25" customHeight="1">
      <c r="A244" s="1"/>
      <c r="B244" s="1"/>
      <c r="C244" s="1"/>
      <c r="D244" s="576"/>
      <c r="E244" s="506"/>
      <c r="F244" s="1"/>
      <c r="G244" s="295"/>
      <c r="H244" s="295"/>
      <c r="I244" s="1"/>
      <c r="J244" s="507"/>
      <c r="K244" s="507"/>
      <c r="L244" s="1"/>
      <c r="M244" s="1"/>
      <c r="AQ244" s="576"/>
    </row>
    <row r="245" spans="1:43" ht="26.25" customHeight="1">
      <c r="A245" s="1"/>
      <c r="B245" s="1"/>
      <c r="C245" s="1"/>
      <c r="D245" s="576"/>
      <c r="E245" s="506"/>
      <c r="F245" s="1"/>
      <c r="G245" s="295"/>
      <c r="H245" s="295"/>
      <c r="I245" s="1"/>
      <c r="J245" s="507"/>
      <c r="K245" s="507"/>
      <c r="L245" s="1"/>
      <c r="M245" s="1"/>
      <c r="AQ245" s="576"/>
    </row>
    <row r="246" spans="1:43" ht="26.25" customHeight="1">
      <c r="A246" s="1"/>
      <c r="B246" s="1"/>
      <c r="C246" s="1"/>
      <c r="D246" s="576"/>
      <c r="E246" s="506"/>
      <c r="F246" s="1"/>
      <c r="G246" s="295"/>
      <c r="H246" s="295"/>
      <c r="I246" s="1"/>
      <c r="J246" s="507"/>
      <c r="K246" s="507"/>
      <c r="L246" s="1"/>
      <c r="M246" s="1"/>
      <c r="AQ246" s="576"/>
    </row>
    <row r="247" spans="1:43" ht="26.25" customHeight="1">
      <c r="A247" s="1"/>
      <c r="B247" s="1"/>
      <c r="C247" s="1"/>
      <c r="D247" s="576"/>
      <c r="E247" s="506"/>
      <c r="F247" s="1"/>
      <c r="G247" s="295"/>
      <c r="H247" s="295"/>
      <c r="I247" s="1"/>
      <c r="J247" s="507"/>
      <c r="K247" s="507"/>
      <c r="L247" s="1"/>
      <c r="M247" s="1"/>
      <c r="AQ247" s="576"/>
    </row>
    <row r="248" spans="1:43" ht="26.25" customHeight="1">
      <c r="A248" s="1"/>
      <c r="B248" s="1"/>
      <c r="C248" s="1"/>
      <c r="D248" s="576"/>
      <c r="E248" s="506"/>
      <c r="F248" s="1"/>
      <c r="G248" s="295"/>
      <c r="H248" s="295"/>
      <c r="I248" s="1"/>
      <c r="J248" s="507"/>
      <c r="K248" s="507"/>
      <c r="L248" s="1"/>
      <c r="M248" s="1"/>
      <c r="AQ248" s="576"/>
    </row>
    <row r="249" spans="1:43" ht="26.25" customHeight="1">
      <c r="A249" s="1"/>
      <c r="B249" s="1"/>
      <c r="C249" s="1"/>
      <c r="D249" s="576"/>
      <c r="E249" s="506"/>
      <c r="F249" s="1"/>
      <c r="G249" s="295"/>
      <c r="H249" s="295"/>
      <c r="I249" s="1"/>
      <c r="J249" s="507"/>
      <c r="K249" s="507"/>
      <c r="L249" s="1"/>
      <c r="M249" s="1"/>
      <c r="AQ249" s="576"/>
    </row>
    <row r="250" spans="1:43" ht="26.25" customHeight="1">
      <c r="A250" s="1"/>
      <c r="B250" s="1"/>
      <c r="C250" s="1"/>
      <c r="D250" s="576"/>
      <c r="E250" s="506"/>
      <c r="F250" s="1"/>
      <c r="G250" s="295"/>
      <c r="H250" s="295"/>
      <c r="I250" s="1"/>
      <c r="J250" s="507"/>
      <c r="K250" s="507"/>
      <c r="L250" s="1"/>
      <c r="M250" s="1"/>
      <c r="AQ250" s="576"/>
    </row>
  </sheetData>
  <sheetProtection/>
  <mergeCells count="2">
    <mergeCell ref="N5:O5"/>
    <mergeCell ref="N6:O6"/>
  </mergeCells>
  <printOptions/>
  <pageMargins left="0.7874015748031497" right="0.2362204724409449" top="0.6692913385826772" bottom="0.2362204724409449" header="0.5118110236220472" footer="0.4724409448818898"/>
  <pageSetup fitToHeight="1" fitToWidth="1" horizontalDpi="600" verticalDpi="600" orientation="landscape" paperSize="8" scale="49" r:id="rId1"/>
  <rowBreaks count="1" manualBreakCount="1">
    <brk id="7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46"/>
  <sheetViews>
    <sheetView tabSelected="1" zoomScale="55" zoomScaleNormal="55" zoomScaleSheetLayoutView="50" zoomScalePageLayoutView="0" workbookViewId="0" topLeftCell="M1">
      <selection activeCell="R69" sqref="R69"/>
    </sheetView>
  </sheetViews>
  <sheetFormatPr defaultColWidth="11.66015625" defaultRowHeight="18"/>
  <cols>
    <col min="1" max="1" width="5.66015625" style="140" customWidth="1"/>
    <col min="2" max="2" width="14.16015625" style="140" customWidth="1"/>
    <col min="3" max="3" width="7.16015625" style="140" customWidth="1"/>
    <col min="4" max="8" width="14.58203125" style="140" customWidth="1"/>
    <col min="9" max="10" width="15.83203125" style="140" customWidth="1"/>
    <col min="11" max="11" width="14.58203125" style="140" customWidth="1"/>
    <col min="12" max="12" width="16.58203125" style="140" customWidth="1"/>
    <col min="13" max="13" width="2.83203125" style="140" customWidth="1"/>
    <col min="14" max="14" width="6.33203125" style="78" customWidth="1"/>
    <col min="15" max="15" width="13.16015625" style="78" customWidth="1"/>
    <col min="16" max="16" width="11.91015625" style="140" customWidth="1"/>
    <col min="17" max="18" width="12.66015625" style="140" customWidth="1"/>
    <col min="19" max="19" width="12.08203125" style="72" customWidth="1"/>
    <col min="20" max="20" width="12.58203125" style="72" customWidth="1"/>
    <col min="21" max="21" width="12.08203125" style="72" customWidth="1"/>
    <col min="22" max="22" width="12.91015625" style="72" customWidth="1"/>
    <col min="23" max="23" width="13.41015625" style="72" customWidth="1"/>
    <col min="24" max="24" width="12.08203125" style="72" customWidth="1"/>
    <col min="25" max="26" width="13.33203125" style="72" customWidth="1"/>
    <col min="27" max="27" width="12.08203125" style="72" customWidth="1"/>
    <col min="28" max="29" width="14.41015625" style="72" hidden="1" customWidth="1"/>
    <col min="30" max="30" width="12.08203125" style="72" hidden="1" customWidth="1"/>
    <col min="31" max="32" width="9.66015625" style="72" hidden="1" customWidth="1"/>
    <col min="33" max="33" width="12.08203125" style="72" hidden="1" customWidth="1"/>
    <col min="34" max="34" width="14.5" style="72" bestFit="1" customWidth="1"/>
    <col min="35" max="35" width="15" style="72" bestFit="1" customWidth="1"/>
    <col min="36" max="36" width="12.08203125" style="72" customWidth="1"/>
    <col min="37" max="37" width="12.08203125" style="74" customWidth="1"/>
    <col min="38" max="38" width="14.58203125" style="74" customWidth="1"/>
    <col min="39" max="39" width="12.08203125" style="72" customWidth="1"/>
    <col min="40" max="40" width="13.66015625" style="74" customWidth="1"/>
    <col min="41" max="41" width="13.83203125" style="74" customWidth="1"/>
    <col min="42" max="42" width="12.08203125" style="72" customWidth="1"/>
    <col min="43" max="43" width="5" style="716" customWidth="1"/>
    <col min="44" max="44" width="11.66015625" style="716" customWidth="1"/>
    <col min="45" max="16384" width="11.66015625" style="715" customWidth="1"/>
  </cols>
  <sheetData>
    <row r="1" spans="1:44" ht="27" customHeight="1">
      <c r="A1" s="712"/>
      <c r="B1" s="712"/>
      <c r="C1" s="712"/>
      <c r="D1" s="713"/>
      <c r="E1" s="713"/>
      <c r="F1" s="712"/>
      <c r="G1" s="713"/>
      <c r="H1" s="713"/>
      <c r="I1" s="713"/>
      <c r="J1" s="713"/>
      <c r="K1" s="713"/>
      <c r="L1" s="713"/>
      <c r="M1" s="6"/>
      <c r="N1" s="5"/>
      <c r="O1" s="5"/>
      <c r="P1" s="6"/>
      <c r="Q1" s="6"/>
      <c r="R1" s="6"/>
      <c r="S1" s="1"/>
      <c r="T1" s="1"/>
      <c r="U1" s="1"/>
      <c r="V1" s="1"/>
      <c r="W1" s="1"/>
      <c r="X1" s="1"/>
      <c r="Y1" s="75" t="s">
        <v>178</v>
      </c>
      <c r="Z1" s="1"/>
      <c r="AA1" s="1"/>
      <c r="AI1" s="73"/>
      <c r="AL1" s="56"/>
      <c r="AO1" s="56" t="s">
        <v>179</v>
      </c>
      <c r="AP1" s="57"/>
      <c r="AQ1" s="714"/>
      <c r="AR1" s="140"/>
    </row>
    <row r="2" spans="1:44" ht="27" customHeight="1">
      <c r="A2" s="712"/>
      <c r="B2" s="712"/>
      <c r="C2" s="712"/>
      <c r="D2" s="713"/>
      <c r="E2" s="713"/>
      <c r="F2" s="712"/>
      <c r="G2" s="713"/>
      <c r="H2" s="713"/>
      <c r="I2" s="713"/>
      <c r="J2" s="713"/>
      <c r="K2" s="713"/>
      <c r="L2" s="6"/>
      <c r="N2" s="5"/>
      <c r="O2" s="5"/>
      <c r="P2" s="6"/>
      <c r="Q2" s="6"/>
      <c r="R2" s="6"/>
      <c r="S2" s="1"/>
      <c r="T2" s="1"/>
      <c r="U2" s="1"/>
      <c r="V2" s="1"/>
      <c r="W2" s="1"/>
      <c r="X2" s="1"/>
      <c r="Y2" s="75"/>
      <c r="Z2" s="1"/>
      <c r="AA2" s="1"/>
      <c r="AL2" s="56"/>
      <c r="AO2" s="56" t="s">
        <v>145</v>
      </c>
      <c r="AP2" s="57"/>
      <c r="AQ2" s="714"/>
      <c r="AR2" s="140"/>
    </row>
    <row r="3" spans="1:42" ht="27" customHeight="1">
      <c r="A3" s="712"/>
      <c r="B3" s="712"/>
      <c r="C3" s="712"/>
      <c r="D3" s="713"/>
      <c r="E3" s="713"/>
      <c r="F3" s="712" t="s">
        <v>0</v>
      </c>
      <c r="G3" s="713"/>
      <c r="H3" s="713"/>
      <c r="I3" s="713"/>
      <c r="J3" s="713"/>
      <c r="K3" s="713"/>
      <c r="L3" s="713"/>
      <c r="M3" s="6"/>
      <c r="N3" s="5"/>
      <c r="O3" s="5"/>
      <c r="P3" s="6"/>
      <c r="Q3" s="6"/>
      <c r="R3" s="6"/>
      <c r="S3" s="1"/>
      <c r="T3" s="1"/>
      <c r="U3" s="1"/>
      <c r="V3" s="1"/>
      <c r="W3" s="1"/>
      <c r="X3" s="1"/>
      <c r="Y3" s="1" t="s">
        <v>1</v>
      </c>
      <c r="Z3" s="1"/>
      <c r="AA3" s="1"/>
      <c r="AL3" s="56"/>
      <c r="AO3" s="56" t="s">
        <v>2</v>
      </c>
      <c r="AP3" s="1"/>
    </row>
    <row r="4" spans="1:41" ht="27" customHeight="1" thickBot="1">
      <c r="A4" s="717"/>
      <c r="B4" s="718" t="s">
        <v>144</v>
      </c>
      <c r="C4" s="717"/>
      <c r="D4" s="713"/>
      <c r="E4" s="713"/>
      <c r="F4" s="717"/>
      <c r="G4" s="719"/>
      <c r="H4" s="719"/>
      <c r="I4" s="719"/>
      <c r="J4" s="719"/>
      <c r="K4" s="720" t="s">
        <v>3</v>
      </c>
      <c r="L4" s="719"/>
      <c r="M4" s="6"/>
      <c r="N4" s="7"/>
      <c r="O4" s="7" t="s">
        <v>177</v>
      </c>
      <c r="P4" s="141"/>
      <c r="Q4" s="141"/>
      <c r="R4" s="141"/>
      <c r="S4" s="38"/>
      <c r="T4" s="38"/>
      <c r="U4" s="38"/>
      <c r="V4" s="38"/>
      <c r="W4" s="38"/>
      <c r="X4" s="38"/>
      <c r="Y4" s="38"/>
      <c r="Z4" s="38"/>
      <c r="AA4" s="1"/>
      <c r="AK4" s="76"/>
      <c r="AL4" s="77"/>
      <c r="AN4" s="76"/>
      <c r="AO4" s="77" t="s">
        <v>129</v>
      </c>
    </row>
    <row r="5" spans="1:42" ht="27" customHeight="1">
      <c r="A5" s="721"/>
      <c r="B5" s="722"/>
      <c r="C5" s="723"/>
      <c r="D5" s="724" t="s">
        <v>4</v>
      </c>
      <c r="E5" s="724" t="s">
        <v>5</v>
      </c>
      <c r="F5" s="721" t="s">
        <v>6</v>
      </c>
      <c r="G5" s="725" t="s">
        <v>7</v>
      </c>
      <c r="H5" s="726" t="s">
        <v>8</v>
      </c>
      <c r="I5" s="725" t="s">
        <v>9</v>
      </c>
      <c r="J5" s="725" t="s">
        <v>10</v>
      </c>
      <c r="K5" s="725" t="s">
        <v>11</v>
      </c>
      <c r="L5" s="727" t="s">
        <v>12</v>
      </c>
      <c r="M5" s="6"/>
      <c r="N5" s="8"/>
      <c r="O5" s="9" t="s">
        <v>13</v>
      </c>
      <c r="P5" s="142" t="s">
        <v>14</v>
      </c>
      <c r="Q5" s="143"/>
      <c r="R5" s="143"/>
      <c r="S5" s="47" t="s">
        <v>15</v>
      </c>
      <c r="T5" s="39"/>
      <c r="U5" s="39"/>
      <c r="V5" s="48" t="s">
        <v>16</v>
      </c>
      <c r="W5" s="39"/>
      <c r="X5" s="39"/>
      <c r="Y5" s="49" t="s">
        <v>17</v>
      </c>
      <c r="Z5" s="50"/>
      <c r="AA5" s="51"/>
      <c r="AB5" s="49" t="s">
        <v>18</v>
      </c>
      <c r="AC5" s="50"/>
      <c r="AD5" s="50"/>
      <c r="AE5" s="52" t="s">
        <v>19</v>
      </c>
      <c r="AF5" s="50"/>
      <c r="AG5" s="50"/>
      <c r="AH5" s="49" t="s">
        <v>20</v>
      </c>
      <c r="AI5" s="51"/>
      <c r="AJ5" s="50"/>
      <c r="AK5" s="53" t="s">
        <v>21</v>
      </c>
      <c r="AL5" s="54"/>
      <c r="AM5" s="51"/>
      <c r="AN5" s="55" t="s">
        <v>22</v>
      </c>
      <c r="AO5" s="54"/>
      <c r="AP5" s="51"/>
    </row>
    <row r="6" spans="1:42" ht="27" customHeight="1" thickBot="1">
      <c r="A6" s="729"/>
      <c r="B6" s="730" t="s">
        <v>23</v>
      </c>
      <c r="C6" s="731" t="s">
        <v>24</v>
      </c>
      <c r="D6" s="732">
        <f>SUM('１月:１２月'!D6)</f>
        <v>0.13</v>
      </c>
      <c r="E6" s="732"/>
      <c r="F6" s="733">
        <f aca="true" t="shared" si="0" ref="F6:F37">+D6+E6</f>
        <v>0.13</v>
      </c>
      <c r="G6" s="734">
        <f>SUM('１月:１２月'!G6)</f>
        <v>5655.1202</v>
      </c>
      <c r="H6" s="734"/>
      <c r="I6" s="735">
        <f aca="true" t="shared" si="1" ref="I6:I37">+G6+H6</f>
        <v>5655.1202</v>
      </c>
      <c r="J6" s="736">
        <f>SUM('１月:１２月'!J6)</f>
        <v>735.1543</v>
      </c>
      <c r="K6" s="732">
        <f>SUM('１月:１２月'!K6)</f>
        <v>3433.0234000000005</v>
      </c>
      <c r="L6" s="737">
        <f aca="true" t="shared" si="2" ref="L6:L37">+F6+I6+J6+K6</f>
        <v>9823.4279</v>
      </c>
      <c r="M6" s="6"/>
      <c r="N6" s="25"/>
      <c r="O6" s="26" t="s">
        <v>25</v>
      </c>
      <c r="P6" s="144" t="s">
        <v>24</v>
      </c>
      <c r="Q6" s="145" t="s">
        <v>26</v>
      </c>
      <c r="R6" s="146" t="s">
        <v>27</v>
      </c>
      <c r="S6" s="60" t="s">
        <v>24</v>
      </c>
      <c r="T6" s="59" t="s">
        <v>26</v>
      </c>
      <c r="U6" s="59" t="s">
        <v>27</v>
      </c>
      <c r="V6" s="59" t="s">
        <v>24</v>
      </c>
      <c r="W6" s="59" t="s">
        <v>26</v>
      </c>
      <c r="X6" s="59" t="s">
        <v>27</v>
      </c>
      <c r="Y6" s="58" t="s">
        <v>24</v>
      </c>
      <c r="Z6" s="59" t="s">
        <v>26</v>
      </c>
      <c r="AA6" s="61" t="s">
        <v>27</v>
      </c>
      <c r="AB6" s="58" t="s">
        <v>24</v>
      </c>
      <c r="AC6" s="59" t="s">
        <v>26</v>
      </c>
      <c r="AD6" s="59" t="s">
        <v>27</v>
      </c>
      <c r="AE6" s="59" t="s">
        <v>24</v>
      </c>
      <c r="AF6" s="59" t="s">
        <v>26</v>
      </c>
      <c r="AG6" s="59" t="s">
        <v>27</v>
      </c>
      <c r="AH6" s="58" t="s">
        <v>24</v>
      </c>
      <c r="AI6" s="62" t="s">
        <v>26</v>
      </c>
      <c r="AJ6" s="59" t="s">
        <v>27</v>
      </c>
      <c r="AK6" s="63" t="s">
        <v>24</v>
      </c>
      <c r="AL6" s="64" t="s">
        <v>26</v>
      </c>
      <c r="AM6" s="61" t="s">
        <v>27</v>
      </c>
      <c r="AN6" s="64" t="s">
        <v>24</v>
      </c>
      <c r="AO6" s="64" t="s">
        <v>26</v>
      </c>
      <c r="AP6" s="61" t="s">
        <v>27</v>
      </c>
    </row>
    <row r="7" spans="1:44" ht="27" customHeight="1">
      <c r="A7" s="729" t="s">
        <v>28</v>
      </c>
      <c r="B7" s="738"/>
      <c r="C7" s="739" t="s">
        <v>29</v>
      </c>
      <c r="D7" s="740">
        <f>SUM('１月:１２月'!D7)</f>
        <v>78.72000187722516</v>
      </c>
      <c r="E7" s="740"/>
      <c r="F7" s="741">
        <f t="shared" si="0"/>
        <v>78.72000187722516</v>
      </c>
      <c r="G7" s="742">
        <f>SUM('１月:１２月'!G7)</f>
        <v>446410.40099999995</v>
      </c>
      <c r="H7" s="742"/>
      <c r="I7" s="743">
        <f t="shared" si="1"/>
        <v>446410.40099999995</v>
      </c>
      <c r="J7" s="744">
        <f>SUM('１月:１２月'!J7)</f>
        <v>93547.85899999998</v>
      </c>
      <c r="K7" s="740">
        <f>SUM('１月:１２月'!K7)</f>
        <v>204649.574</v>
      </c>
      <c r="L7" s="745">
        <f t="shared" si="2"/>
        <v>744686.5540018772</v>
      </c>
      <c r="M7" s="6"/>
      <c r="N7" s="8"/>
      <c r="O7" s="9"/>
      <c r="P7" s="83">
        <v>13172.1394</v>
      </c>
      <c r="Q7" s="84">
        <v>904706.6310018772</v>
      </c>
      <c r="R7" s="147">
        <v>68.6833477484969</v>
      </c>
      <c r="S7" s="86">
        <v>0.13</v>
      </c>
      <c r="T7" s="87">
        <v>78.72000187722516</v>
      </c>
      <c r="U7" s="88">
        <v>605.538475978655</v>
      </c>
      <c r="V7" s="87">
        <v>95.08</v>
      </c>
      <c r="W7" s="87">
        <v>2758.897</v>
      </c>
      <c r="X7" s="88">
        <v>29.016586032814473</v>
      </c>
      <c r="Y7" s="83">
        <v>95.21</v>
      </c>
      <c r="Z7" s="84">
        <v>2837.617001877225</v>
      </c>
      <c r="AA7" s="88">
        <v>29.803770632047318</v>
      </c>
      <c r="AB7" s="89">
        <v>8095.6592</v>
      </c>
      <c r="AC7" s="87">
        <v>565672.786</v>
      </c>
      <c r="AD7" s="88">
        <v>69.87359176384302</v>
      </c>
      <c r="AE7" s="87"/>
      <c r="AF7" s="87"/>
      <c r="AG7" s="88"/>
      <c r="AH7" s="83">
        <v>8095.6592</v>
      </c>
      <c r="AI7" s="81">
        <v>565672.786</v>
      </c>
      <c r="AJ7" s="88">
        <v>69.87359176384302</v>
      </c>
      <c r="AK7" s="89">
        <v>735.5358</v>
      </c>
      <c r="AL7" s="87">
        <v>93552.89799999999</v>
      </c>
      <c r="AM7" s="90">
        <v>127.19013540877275</v>
      </c>
      <c r="AN7" s="89">
        <v>4245.7344</v>
      </c>
      <c r="AO7" s="87">
        <v>242643.33</v>
      </c>
      <c r="AP7" s="91">
        <v>57.14990791699075</v>
      </c>
      <c r="AQ7" s="746"/>
      <c r="AR7" s="746"/>
    </row>
    <row r="8" spans="1:44" ht="27" customHeight="1">
      <c r="A8" s="729" t="s">
        <v>30</v>
      </c>
      <c r="B8" s="747" t="s">
        <v>31</v>
      </c>
      <c r="C8" s="731" t="s">
        <v>24</v>
      </c>
      <c r="D8" s="732"/>
      <c r="E8" s="732">
        <f>SUM('１月:１２月'!E8)</f>
        <v>95.08</v>
      </c>
      <c r="F8" s="748">
        <f t="shared" si="0"/>
        <v>95.08</v>
      </c>
      <c r="G8" s="734">
        <f>SUM('１月:１２月'!G8)</f>
        <v>2440.539</v>
      </c>
      <c r="H8" s="734"/>
      <c r="I8" s="735">
        <f t="shared" si="1"/>
        <v>2440.539</v>
      </c>
      <c r="J8" s="736">
        <f>SUM('１月:１２月'!J8)</f>
        <v>0.3815</v>
      </c>
      <c r="K8" s="732">
        <f>SUM('１月:１２月'!K8)</f>
        <v>812.711</v>
      </c>
      <c r="L8" s="737">
        <f t="shared" si="2"/>
        <v>3348.7115000000003</v>
      </c>
      <c r="M8" s="6"/>
      <c r="N8" s="10" t="s">
        <v>32</v>
      </c>
      <c r="O8" s="9"/>
      <c r="P8" s="449">
        <v>21005.617400000003</v>
      </c>
      <c r="Q8" s="450">
        <v>1177519.9360000002</v>
      </c>
      <c r="R8" s="498">
        <v>56.05738282179699</v>
      </c>
      <c r="S8" s="452">
        <v>0.408</v>
      </c>
      <c r="T8" s="453">
        <v>1286.2050000000002</v>
      </c>
      <c r="U8" s="454">
        <v>3152.463235294118</v>
      </c>
      <c r="V8" s="453">
        <v>3.8820000000000006</v>
      </c>
      <c r="W8" s="453">
        <v>1286.2050000000002</v>
      </c>
      <c r="X8" s="454">
        <v>331.3253477588872</v>
      </c>
      <c r="Y8" s="449">
        <v>4.290000000000001</v>
      </c>
      <c r="Z8" s="450">
        <v>2572.4100000000003</v>
      </c>
      <c r="AA8" s="455">
        <v>599.6293706293706</v>
      </c>
      <c r="AB8" s="456">
        <v>14993.111100000002</v>
      </c>
      <c r="AC8" s="456">
        <v>866585.925</v>
      </c>
      <c r="AD8" s="454">
        <v>57.798939741065475</v>
      </c>
      <c r="AE8" s="453"/>
      <c r="AF8" s="456"/>
      <c r="AG8" s="454"/>
      <c r="AH8" s="449">
        <v>14993.111100000002</v>
      </c>
      <c r="AI8" s="453">
        <v>866585.925</v>
      </c>
      <c r="AJ8" s="454">
        <v>57.798939741065475</v>
      </c>
      <c r="AK8" s="449">
        <v>251.0394</v>
      </c>
      <c r="AL8" s="450">
        <v>16776.715999999997</v>
      </c>
      <c r="AM8" s="454">
        <v>66.82901568439057</v>
      </c>
      <c r="AN8" s="457">
        <v>5757.1769</v>
      </c>
      <c r="AO8" s="458">
        <v>291584.885</v>
      </c>
      <c r="AP8" s="455">
        <v>50.64719915068095</v>
      </c>
      <c r="AQ8" s="746"/>
      <c r="AR8" s="746"/>
    </row>
    <row r="9" spans="1:44" s="751" customFormat="1" ht="27" customHeight="1">
      <c r="A9" s="749" t="s">
        <v>33</v>
      </c>
      <c r="B9" s="742" t="s">
        <v>34</v>
      </c>
      <c r="C9" s="750" t="s">
        <v>29</v>
      </c>
      <c r="D9" s="740"/>
      <c r="E9" s="740">
        <f>SUM('１月:１２月'!E9)</f>
        <v>2758.897</v>
      </c>
      <c r="F9" s="744">
        <f t="shared" si="0"/>
        <v>2758.897</v>
      </c>
      <c r="G9" s="742">
        <f>SUM('１月:１２月'!G9)</f>
        <v>119262.38500000001</v>
      </c>
      <c r="H9" s="742"/>
      <c r="I9" s="743">
        <f t="shared" si="1"/>
        <v>119262.38500000001</v>
      </c>
      <c r="J9" s="744">
        <f>SUM('１月:１２月'!J9)</f>
        <v>5.039</v>
      </c>
      <c r="K9" s="740">
        <f>SUM('１月:１２月'!K9)</f>
        <v>37993.755999999994</v>
      </c>
      <c r="L9" s="745">
        <f t="shared" si="2"/>
        <v>160020.077</v>
      </c>
      <c r="M9" s="625"/>
      <c r="N9" s="13"/>
      <c r="O9" s="14"/>
      <c r="P9" s="100">
        <v>62.707699322372676</v>
      </c>
      <c r="Q9" s="93">
        <v>76.83153408638994</v>
      </c>
      <c r="R9" s="93">
        <v>122.52328648099231</v>
      </c>
      <c r="S9" s="101">
        <v>31.86274509803922</v>
      </c>
      <c r="T9" s="102">
        <v>6.120330886384764</v>
      </c>
      <c r="U9" s="93">
        <v>19.208423089576794</v>
      </c>
      <c r="V9" s="103">
        <v>2449.2529623905198</v>
      </c>
      <c r="W9" s="104">
        <v>214.4990106553776</v>
      </c>
      <c r="X9" s="93">
        <v>8.75773200845789</v>
      </c>
      <c r="Y9" s="100">
        <v>2219.3473193473187</v>
      </c>
      <c r="Z9" s="93">
        <v>110.30967077088118</v>
      </c>
      <c r="AA9" s="93">
        <v>4.970365377660754</v>
      </c>
      <c r="AB9" s="105">
        <v>53.99585947175433</v>
      </c>
      <c r="AC9" s="102">
        <v>65.2760181859635</v>
      </c>
      <c r="AD9" s="93">
        <v>120.89078463527359</v>
      </c>
      <c r="AE9" s="102"/>
      <c r="AF9" s="106"/>
      <c r="AG9" s="93"/>
      <c r="AH9" s="100">
        <v>53.99585947175433</v>
      </c>
      <c r="AI9" s="103">
        <v>65.2760181859635</v>
      </c>
      <c r="AJ9" s="93">
        <v>120.89078463527359</v>
      </c>
      <c r="AK9" s="100">
        <v>292.9961591686405</v>
      </c>
      <c r="AL9" s="93">
        <v>557.6353441281358</v>
      </c>
      <c r="AM9" s="93">
        <v>190.32172493673417</v>
      </c>
      <c r="AN9" s="107">
        <v>73.74681156662044</v>
      </c>
      <c r="AO9" s="104">
        <v>83.21533196070845</v>
      </c>
      <c r="AP9" s="108">
        <v>112.83922679902503</v>
      </c>
      <c r="AQ9" s="746"/>
      <c r="AR9" s="746"/>
    </row>
    <row r="10" spans="1:44" ht="27" customHeight="1">
      <c r="A10" s="729" t="s">
        <v>35</v>
      </c>
      <c r="B10" s="747" t="s">
        <v>36</v>
      </c>
      <c r="C10" s="731" t="s">
        <v>24</v>
      </c>
      <c r="D10" s="732">
        <f aca="true" t="shared" si="3" ref="D10:K11">+D6+D8</f>
        <v>0.13</v>
      </c>
      <c r="E10" s="732">
        <f t="shared" si="3"/>
        <v>95.08</v>
      </c>
      <c r="F10" s="748">
        <f t="shared" si="3"/>
        <v>95.21</v>
      </c>
      <c r="G10" s="752">
        <f t="shared" si="3"/>
        <v>8095.6592</v>
      </c>
      <c r="H10" s="734"/>
      <c r="I10" s="735">
        <f t="shared" si="3"/>
        <v>8095.6592</v>
      </c>
      <c r="J10" s="733">
        <f t="shared" si="3"/>
        <v>735.5358</v>
      </c>
      <c r="K10" s="753">
        <f t="shared" si="3"/>
        <v>4245.7344</v>
      </c>
      <c r="L10" s="737">
        <f t="shared" si="2"/>
        <v>13172.1394</v>
      </c>
      <c r="M10" s="6"/>
      <c r="N10" s="10" t="s">
        <v>37</v>
      </c>
      <c r="O10" s="9"/>
      <c r="P10" s="459">
        <v>46663.5734</v>
      </c>
      <c r="Q10" s="460">
        <v>4264656.974050014</v>
      </c>
      <c r="R10" s="499">
        <v>91.39156441135333</v>
      </c>
      <c r="S10" s="462">
        <v>449.06710000000004</v>
      </c>
      <c r="T10" s="463">
        <v>33721.975050013556</v>
      </c>
      <c r="U10" s="464">
        <v>75.09339929381055</v>
      </c>
      <c r="V10" s="465">
        <v>750.2890000000001</v>
      </c>
      <c r="W10" s="465">
        <v>57844.302</v>
      </c>
      <c r="X10" s="464">
        <v>77.09602833041667</v>
      </c>
      <c r="Y10" s="459">
        <v>1199.3561000000002</v>
      </c>
      <c r="Z10" s="460">
        <v>91566.27705001357</v>
      </c>
      <c r="AA10" s="464">
        <v>76.34619697186979</v>
      </c>
      <c r="AB10" s="466">
        <v>35732.36380000001</v>
      </c>
      <c r="AC10" s="465">
        <v>3221246.166</v>
      </c>
      <c r="AD10" s="464">
        <v>90.14926031845673</v>
      </c>
      <c r="AE10" s="465"/>
      <c r="AF10" s="465"/>
      <c r="AG10" s="464"/>
      <c r="AH10" s="459">
        <v>35732.36380000001</v>
      </c>
      <c r="AI10" s="463">
        <v>3221246.166</v>
      </c>
      <c r="AJ10" s="464">
        <v>90.14926031845673</v>
      </c>
      <c r="AK10" s="466">
        <v>6545.4477</v>
      </c>
      <c r="AL10" s="465">
        <v>654142.4099999999</v>
      </c>
      <c r="AM10" s="464">
        <v>99.93852826904414</v>
      </c>
      <c r="AN10" s="466">
        <v>3186.4058</v>
      </c>
      <c r="AO10" s="465">
        <v>297702.12100000004</v>
      </c>
      <c r="AP10" s="467">
        <v>93.42881594051832</v>
      </c>
      <c r="AQ10" s="746"/>
      <c r="AR10" s="746"/>
    </row>
    <row r="11" spans="1:44" ht="27" customHeight="1">
      <c r="A11" s="721"/>
      <c r="B11" s="738"/>
      <c r="C11" s="754" t="s">
        <v>29</v>
      </c>
      <c r="D11" s="740">
        <f t="shared" si="3"/>
        <v>78.72000187722516</v>
      </c>
      <c r="E11" s="740">
        <f t="shared" si="3"/>
        <v>2758.897</v>
      </c>
      <c r="F11" s="741">
        <f t="shared" si="3"/>
        <v>2837.617001877225</v>
      </c>
      <c r="G11" s="738">
        <f t="shared" si="3"/>
        <v>565672.786</v>
      </c>
      <c r="H11" s="742"/>
      <c r="I11" s="743">
        <f t="shared" si="3"/>
        <v>565672.786</v>
      </c>
      <c r="J11" s="741">
        <f t="shared" si="3"/>
        <v>93552.89799999999</v>
      </c>
      <c r="K11" s="755">
        <f t="shared" si="3"/>
        <v>242643.33</v>
      </c>
      <c r="L11" s="745">
        <f t="shared" si="2"/>
        <v>904706.6310018772</v>
      </c>
      <c r="M11" s="6"/>
      <c r="N11" s="10"/>
      <c r="O11" s="9"/>
      <c r="P11" s="92">
        <v>26863.932200000003</v>
      </c>
      <c r="Q11" s="80">
        <v>3651068.9380874373</v>
      </c>
      <c r="R11" s="148">
        <v>135.90969895641103</v>
      </c>
      <c r="S11" s="94">
        <v>120.0544</v>
      </c>
      <c r="T11" s="82">
        <v>13788.038087436807</v>
      </c>
      <c r="U11" s="95">
        <v>114.84825285401291</v>
      </c>
      <c r="V11" s="82">
        <v>724.3819</v>
      </c>
      <c r="W11" s="82">
        <v>42599.44299999999</v>
      </c>
      <c r="X11" s="95">
        <v>58.80798926643528</v>
      </c>
      <c r="Y11" s="92">
        <v>844.4363</v>
      </c>
      <c r="Z11" s="80">
        <v>56387.4810874368</v>
      </c>
      <c r="AA11" s="95">
        <v>66.77529268630067</v>
      </c>
      <c r="AB11" s="97">
        <v>20881.3294</v>
      </c>
      <c r="AC11" s="82">
        <v>2975834.5250000004</v>
      </c>
      <c r="AD11" s="95">
        <v>142.51173706402048</v>
      </c>
      <c r="AE11" s="82"/>
      <c r="AF11" s="82"/>
      <c r="AG11" s="95"/>
      <c r="AH11" s="97">
        <v>20881.3294</v>
      </c>
      <c r="AI11" s="82">
        <v>2975834.5250000004</v>
      </c>
      <c r="AJ11" s="95">
        <v>142.51173706402048</v>
      </c>
      <c r="AK11" s="97">
        <v>2186.4036</v>
      </c>
      <c r="AL11" s="82">
        <v>346650.654</v>
      </c>
      <c r="AM11" s="95">
        <v>158.54833663830408</v>
      </c>
      <c r="AN11" s="97">
        <v>2951.7628999999997</v>
      </c>
      <c r="AO11" s="82">
        <v>272196.278</v>
      </c>
      <c r="AP11" s="99">
        <v>92.21481779583313</v>
      </c>
      <c r="AQ11" s="746"/>
      <c r="AR11" s="746"/>
    </row>
    <row r="12" spans="1:44" ht="27" customHeight="1">
      <c r="A12" s="728" t="s">
        <v>38</v>
      </c>
      <c r="B12" s="712"/>
      <c r="C12" s="731" t="s">
        <v>24</v>
      </c>
      <c r="D12" s="732">
        <f>SUM('１月:１２月'!D12)</f>
        <v>540.1224</v>
      </c>
      <c r="E12" s="732">
        <f>SUM('１月:１２月'!E12)</f>
        <v>23.860899999999997</v>
      </c>
      <c r="F12" s="748">
        <f t="shared" si="0"/>
        <v>563.9833</v>
      </c>
      <c r="G12" s="734">
        <f>SUM('１月:１２月'!G12)</f>
        <v>12166.0644</v>
      </c>
      <c r="H12" s="734"/>
      <c r="I12" s="735">
        <f t="shared" si="1"/>
        <v>12166.0644</v>
      </c>
      <c r="J12" s="736">
        <f>SUM('１月:１２月'!J12)</f>
        <v>19893.947699999997</v>
      </c>
      <c r="K12" s="732">
        <f>SUM('１月:１２月'!K12)</f>
        <v>2936.6554</v>
      </c>
      <c r="L12" s="737">
        <f t="shared" si="2"/>
        <v>35560.650799999996</v>
      </c>
      <c r="M12" s="6"/>
      <c r="N12" s="16"/>
      <c r="O12" s="15"/>
      <c r="P12" s="100">
        <v>173.7034364611745</v>
      </c>
      <c r="Q12" s="93">
        <v>116.80570940640733</v>
      </c>
      <c r="R12" s="93">
        <v>67.24432848656697</v>
      </c>
      <c r="S12" s="101">
        <v>374.0530126342725</v>
      </c>
      <c r="T12" s="102">
        <v>244.574136190847</v>
      </c>
      <c r="U12" s="93">
        <v>65.3848860802994</v>
      </c>
      <c r="V12" s="103">
        <v>103.5764422054168</v>
      </c>
      <c r="W12" s="104">
        <v>135.78652190358454</v>
      </c>
      <c r="X12" s="93">
        <v>131.0978819240455</v>
      </c>
      <c r="Y12" s="100">
        <v>142.03038168776027</v>
      </c>
      <c r="Z12" s="93">
        <v>162.3875996660093</v>
      </c>
      <c r="AA12" s="93">
        <v>114.33300237339527</v>
      </c>
      <c r="AB12" s="105">
        <v>171.12111549756025</v>
      </c>
      <c r="AC12" s="102">
        <v>108.24681745366873</v>
      </c>
      <c r="AD12" s="93">
        <v>63.257428598992526</v>
      </c>
      <c r="AE12" s="102"/>
      <c r="AF12" s="106"/>
      <c r="AG12" s="93"/>
      <c r="AH12" s="100">
        <v>171.12111549756025</v>
      </c>
      <c r="AI12" s="103">
        <v>108.24681745366873</v>
      </c>
      <c r="AJ12" s="93">
        <v>63.257428598992526</v>
      </c>
      <c r="AK12" s="100">
        <v>299.37051420881306</v>
      </c>
      <c r="AL12" s="93">
        <v>188.70364225535255</v>
      </c>
      <c r="AM12" s="93">
        <v>63.03347634421019</v>
      </c>
      <c r="AN12" s="107">
        <v>107.94924619453685</v>
      </c>
      <c r="AO12" s="104">
        <v>109.3703863944826</v>
      </c>
      <c r="AP12" s="108">
        <v>101.31648922993377</v>
      </c>
      <c r="AQ12" s="746"/>
      <c r="AR12" s="746"/>
    </row>
    <row r="13" spans="1:44" ht="27" customHeight="1">
      <c r="A13" s="721"/>
      <c r="B13" s="722"/>
      <c r="C13" s="754" t="s">
        <v>29</v>
      </c>
      <c r="D13" s="740">
        <f>SUM('１月:１２月'!D13)</f>
        <v>161577.2039803922</v>
      </c>
      <c r="E13" s="740">
        <f>SUM('１月:１２月'!E13)</f>
        <v>5171.983</v>
      </c>
      <c r="F13" s="741">
        <f t="shared" si="0"/>
        <v>166749.1869803922</v>
      </c>
      <c r="G13" s="742">
        <f>SUM('１月:１２月'!G13)</f>
        <v>2011163.5720000002</v>
      </c>
      <c r="H13" s="742"/>
      <c r="I13" s="743">
        <f t="shared" si="1"/>
        <v>2011163.5720000002</v>
      </c>
      <c r="J13" s="744">
        <f>SUM('１月:１２月'!J13)</f>
        <v>6265104.812999999</v>
      </c>
      <c r="K13" s="740">
        <f>SUM('１月:１２月'!K13)</f>
        <v>591796.7019999999</v>
      </c>
      <c r="L13" s="745">
        <f t="shared" si="2"/>
        <v>9034814.27398039</v>
      </c>
      <c r="M13" s="6"/>
      <c r="N13" s="10" t="s">
        <v>39</v>
      </c>
      <c r="O13" s="9"/>
      <c r="P13" s="83">
        <v>53369.9092</v>
      </c>
      <c r="Q13" s="84">
        <v>5265217.517410951</v>
      </c>
      <c r="R13" s="149">
        <v>98.6551709818339</v>
      </c>
      <c r="S13" s="109">
        <v>20.898999999999997</v>
      </c>
      <c r="T13" s="81">
        <v>12740.673410950798</v>
      </c>
      <c r="U13" s="88">
        <v>609.6307675463323</v>
      </c>
      <c r="V13" s="79">
        <v>32.522</v>
      </c>
      <c r="W13" s="79">
        <v>16432.253</v>
      </c>
      <c r="X13" s="88">
        <v>505.265758563434</v>
      </c>
      <c r="Y13" s="83">
        <v>53.42099999999999</v>
      </c>
      <c r="Z13" s="84">
        <v>29172.9264109508</v>
      </c>
      <c r="AA13" s="88">
        <v>546.0947269978249</v>
      </c>
      <c r="AB13" s="110">
        <v>30.696</v>
      </c>
      <c r="AC13" s="79">
        <v>13778.56</v>
      </c>
      <c r="AD13" s="88">
        <v>448.871514203805</v>
      </c>
      <c r="AE13" s="79"/>
      <c r="AF13" s="79"/>
      <c r="AG13" s="88"/>
      <c r="AH13" s="83">
        <v>30.696</v>
      </c>
      <c r="AI13" s="81">
        <v>13778.56</v>
      </c>
      <c r="AJ13" s="88">
        <v>448.871514203805</v>
      </c>
      <c r="AK13" s="110">
        <v>27220.841900000003</v>
      </c>
      <c r="AL13" s="79">
        <v>2659675.7600000002</v>
      </c>
      <c r="AM13" s="88">
        <v>97.70732917705973</v>
      </c>
      <c r="AN13" s="110">
        <v>26064.9503</v>
      </c>
      <c r="AO13" s="79">
        <v>2562590.271</v>
      </c>
      <c r="AP13" s="91">
        <v>98.31556329497394</v>
      </c>
      <c r="AQ13" s="746"/>
      <c r="AR13" s="746"/>
    </row>
    <row r="14" spans="1:44" ht="27" customHeight="1">
      <c r="A14" s="729"/>
      <c r="B14" s="756" t="s">
        <v>40</v>
      </c>
      <c r="C14" s="731" t="s">
        <v>24</v>
      </c>
      <c r="D14" s="732">
        <f>SUM('１月:１２月'!D14)</f>
        <v>260.20369999999997</v>
      </c>
      <c r="E14" s="732">
        <f>SUM('１月:１２月'!E14)</f>
        <v>88.04960000000001</v>
      </c>
      <c r="F14" s="748">
        <f t="shared" si="0"/>
        <v>348.25329999999997</v>
      </c>
      <c r="G14" s="734">
        <f>SUM('１月:１２月'!G14)</f>
        <v>51.10599999999999</v>
      </c>
      <c r="H14" s="734"/>
      <c r="I14" s="735">
        <f t="shared" si="1"/>
        <v>51.10599999999999</v>
      </c>
      <c r="J14" s="736">
        <f>SUM('１月:１２月'!J14)</f>
        <v>24.0401</v>
      </c>
      <c r="K14" s="732">
        <f>SUM('１月:１２月'!K14)</f>
        <v>5.649000000000001</v>
      </c>
      <c r="L14" s="737">
        <f t="shared" si="2"/>
        <v>429.04839999999996</v>
      </c>
      <c r="M14" s="6"/>
      <c r="N14" s="10"/>
      <c r="O14" s="9"/>
      <c r="P14" s="449">
        <v>25506.659200000002</v>
      </c>
      <c r="Q14" s="450">
        <v>3811713.226363007</v>
      </c>
      <c r="R14" s="498">
        <v>149.43992454970373</v>
      </c>
      <c r="S14" s="468">
        <v>16.242</v>
      </c>
      <c r="T14" s="456">
        <v>14246.758363006607</v>
      </c>
      <c r="U14" s="454">
        <v>877.1554219312035</v>
      </c>
      <c r="V14" s="453">
        <v>22.0366</v>
      </c>
      <c r="W14" s="458">
        <v>13954.383</v>
      </c>
      <c r="X14" s="454">
        <v>633.2366608278954</v>
      </c>
      <c r="Y14" s="449">
        <v>38.2786</v>
      </c>
      <c r="Z14" s="450">
        <v>28201.14136300661</v>
      </c>
      <c r="AA14" s="454">
        <v>736.7338764481096</v>
      </c>
      <c r="AB14" s="457">
        <v>197.33710000000002</v>
      </c>
      <c r="AC14" s="450">
        <v>29671.046000000002</v>
      </c>
      <c r="AD14" s="454">
        <v>150.3571604123097</v>
      </c>
      <c r="AE14" s="453"/>
      <c r="AF14" s="456"/>
      <c r="AG14" s="454"/>
      <c r="AH14" s="449">
        <v>197.33710000000002</v>
      </c>
      <c r="AI14" s="453">
        <v>29671.046000000002</v>
      </c>
      <c r="AJ14" s="454">
        <v>150.3571604123097</v>
      </c>
      <c r="AK14" s="449">
        <v>10942.8363</v>
      </c>
      <c r="AL14" s="450">
        <v>1695684.246</v>
      </c>
      <c r="AM14" s="454">
        <v>154.95838551473167</v>
      </c>
      <c r="AN14" s="457">
        <v>14328.207199999999</v>
      </c>
      <c r="AO14" s="458">
        <v>2058156.793</v>
      </c>
      <c r="AP14" s="455">
        <v>143.64370672975753</v>
      </c>
      <c r="AQ14" s="746"/>
      <c r="AR14" s="746"/>
    </row>
    <row r="15" spans="1:44" ht="27" customHeight="1">
      <c r="A15" s="729"/>
      <c r="B15" s="757"/>
      <c r="C15" s="754" t="s">
        <v>29</v>
      </c>
      <c r="D15" s="740">
        <f>SUM('１月:１２月'!D15)</f>
        <v>319346.67354079644</v>
      </c>
      <c r="E15" s="740">
        <f>SUM('１月:１２月'!E15)</f>
        <v>274689.466</v>
      </c>
      <c r="F15" s="741">
        <f t="shared" si="0"/>
        <v>594036.1395407964</v>
      </c>
      <c r="G15" s="742">
        <f>SUM('１月:１２月'!G15)</f>
        <v>103971.324</v>
      </c>
      <c r="H15" s="742"/>
      <c r="I15" s="743">
        <f t="shared" si="1"/>
        <v>103971.324</v>
      </c>
      <c r="J15" s="744">
        <f>SUM('１月:１２月'!J15)</f>
        <v>44392.77100000001</v>
      </c>
      <c r="K15" s="740">
        <f>SUM('１月:１２月'!K15)</f>
        <v>12111.633</v>
      </c>
      <c r="L15" s="745">
        <f t="shared" si="2"/>
        <v>754511.8675407964</v>
      </c>
      <c r="M15" s="6"/>
      <c r="N15" s="16"/>
      <c r="O15" s="15"/>
      <c r="P15" s="100">
        <v>209.2391197981741</v>
      </c>
      <c r="Q15" s="93">
        <v>138.13257201499448</v>
      </c>
      <c r="R15" s="93">
        <v>66.01660920206179</v>
      </c>
      <c r="S15" s="101">
        <v>128.67257726880922</v>
      </c>
      <c r="T15" s="102">
        <v>89.42857797064534</v>
      </c>
      <c r="U15" s="93">
        <v>69.50088345850143</v>
      </c>
      <c r="V15" s="103">
        <v>147.58175036076344</v>
      </c>
      <c r="W15" s="104">
        <v>117.75692984777615</v>
      </c>
      <c r="X15" s="93">
        <v>79.79098334307557</v>
      </c>
      <c r="Y15" s="100">
        <v>139.5583955526064</v>
      </c>
      <c r="Z15" s="93">
        <v>103.44590680013735</v>
      </c>
      <c r="AA15" s="93">
        <v>74.12374324778153</v>
      </c>
      <c r="AB15" s="105">
        <v>15.55510849201696</v>
      </c>
      <c r="AC15" s="102">
        <v>46.43772922599358</v>
      </c>
      <c r="AD15" s="93">
        <v>298.53683919868445</v>
      </c>
      <c r="AE15" s="102"/>
      <c r="AF15" s="106"/>
      <c r="AG15" s="93"/>
      <c r="AH15" s="100">
        <v>15.55510849201696</v>
      </c>
      <c r="AI15" s="103">
        <v>46.43772922599358</v>
      </c>
      <c r="AJ15" s="93">
        <v>298.53683919868445</v>
      </c>
      <c r="AK15" s="100">
        <v>248.7549036989615</v>
      </c>
      <c r="AL15" s="93">
        <v>156.84970632203422</v>
      </c>
      <c r="AM15" s="93">
        <v>63.05391531571606</v>
      </c>
      <c r="AN15" s="107">
        <v>181.91354951930066</v>
      </c>
      <c r="AO15" s="104">
        <v>124.50899172092376</v>
      </c>
      <c r="AP15" s="108">
        <v>68.44404501475225</v>
      </c>
      <c r="AQ15" s="746"/>
      <c r="AR15" s="746"/>
    </row>
    <row r="16" spans="1:44" ht="27" customHeight="1">
      <c r="A16" s="729" t="s">
        <v>41</v>
      </c>
      <c r="B16" s="756" t="s">
        <v>42</v>
      </c>
      <c r="C16" s="731" t="s">
        <v>24</v>
      </c>
      <c r="D16" s="732">
        <f>SUM('１月:１２月'!D16)</f>
        <v>46.5212</v>
      </c>
      <c r="E16" s="732">
        <f>SUM('１月:１２月'!E16)</f>
        <v>2.3646000000000003</v>
      </c>
      <c r="F16" s="748">
        <f t="shared" si="0"/>
        <v>48.8858</v>
      </c>
      <c r="G16" s="734">
        <f>SUM('１月:１２月'!G16)</f>
        <v>39.96510000000001</v>
      </c>
      <c r="H16" s="734"/>
      <c r="I16" s="735">
        <f t="shared" si="1"/>
        <v>39.96510000000001</v>
      </c>
      <c r="J16" s="736">
        <f>SUM('１月:１２月'!J16)</f>
        <v>30.2914</v>
      </c>
      <c r="K16" s="732">
        <f>SUM('１月:１２月'!K16)</f>
        <v>13.023400000000002</v>
      </c>
      <c r="L16" s="737">
        <f t="shared" si="2"/>
        <v>132.16570000000002</v>
      </c>
      <c r="M16" s="6"/>
      <c r="N16" s="10" t="s">
        <v>38</v>
      </c>
      <c r="O16" s="9"/>
      <c r="P16" s="459">
        <v>35560.650799999996</v>
      </c>
      <c r="Q16" s="460">
        <v>9034814.27398039</v>
      </c>
      <c r="R16" s="499">
        <v>254.06774259543056</v>
      </c>
      <c r="S16" s="462">
        <v>540.1224</v>
      </c>
      <c r="T16" s="463">
        <v>161577.2039803922</v>
      </c>
      <c r="U16" s="464">
        <v>299.1492372476909</v>
      </c>
      <c r="V16" s="465">
        <v>23.860899999999997</v>
      </c>
      <c r="W16" s="465">
        <v>5171.983</v>
      </c>
      <c r="X16" s="464">
        <v>216.75557082926466</v>
      </c>
      <c r="Y16" s="459">
        <v>563.9833</v>
      </c>
      <c r="Z16" s="460">
        <v>166749.1869803922</v>
      </c>
      <c r="AA16" s="464">
        <v>295.6633414152373</v>
      </c>
      <c r="AB16" s="466">
        <v>12166.0644</v>
      </c>
      <c r="AC16" s="465">
        <v>2011163.5720000002</v>
      </c>
      <c r="AD16" s="464">
        <v>165.30929854357834</v>
      </c>
      <c r="AE16" s="465"/>
      <c r="AF16" s="465"/>
      <c r="AG16" s="464"/>
      <c r="AH16" s="459">
        <v>12166.0644</v>
      </c>
      <c r="AI16" s="463">
        <v>2011163.5720000002</v>
      </c>
      <c r="AJ16" s="464">
        <v>165.30929854357834</v>
      </c>
      <c r="AK16" s="466">
        <v>19893.947699999997</v>
      </c>
      <c r="AL16" s="465">
        <v>6265104.812999999</v>
      </c>
      <c r="AM16" s="464">
        <v>314.92516756742054</v>
      </c>
      <c r="AN16" s="466">
        <v>2936.6554</v>
      </c>
      <c r="AO16" s="465">
        <v>591796.7019999999</v>
      </c>
      <c r="AP16" s="467">
        <v>201.52064896684846</v>
      </c>
      <c r="AQ16" s="746"/>
      <c r="AR16" s="746"/>
    </row>
    <row r="17" spans="1:44" ht="27" customHeight="1">
      <c r="A17" s="729"/>
      <c r="B17" s="757"/>
      <c r="C17" s="754" t="s">
        <v>29</v>
      </c>
      <c r="D17" s="740">
        <f>SUM('１月:１２月'!D17)</f>
        <v>18927.055103927683</v>
      </c>
      <c r="E17" s="740">
        <f>SUM('１月:１２月'!E17)</f>
        <v>2578.9049999999997</v>
      </c>
      <c r="F17" s="741">
        <f t="shared" si="0"/>
        <v>21505.960103927682</v>
      </c>
      <c r="G17" s="742">
        <f>SUM('１月:１２月'!G17)</f>
        <v>48014.113000000005</v>
      </c>
      <c r="H17" s="742"/>
      <c r="I17" s="743">
        <f t="shared" si="1"/>
        <v>48014.113000000005</v>
      </c>
      <c r="J17" s="744">
        <f>SUM('１月:１２月'!J17)</f>
        <v>25847.055</v>
      </c>
      <c r="K17" s="740">
        <f>SUM('１月:１２月'!K17)</f>
        <v>15620.563000000002</v>
      </c>
      <c r="L17" s="745">
        <f t="shared" si="2"/>
        <v>110987.69110392767</v>
      </c>
      <c r="M17" s="6"/>
      <c r="N17" s="10"/>
      <c r="O17" s="9"/>
      <c r="P17" s="92">
        <v>38360.347</v>
      </c>
      <c r="Q17" s="80">
        <v>10134391.391369786</v>
      </c>
      <c r="R17" s="148">
        <v>264.1892522862159</v>
      </c>
      <c r="S17" s="112">
        <v>579.3733</v>
      </c>
      <c r="T17" s="80">
        <v>157750.9973697861</v>
      </c>
      <c r="U17" s="95">
        <v>272.27868003200376</v>
      </c>
      <c r="V17" s="80">
        <v>100.03279999999998</v>
      </c>
      <c r="W17" s="80">
        <v>25579.032</v>
      </c>
      <c r="X17" s="95">
        <v>255.70644828496256</v>
      </c>
      <c r="Y17" s="92">
        <v>679.4060999999999</v>
      </c>
      <c r="Z17" s="80">
        <v>183330.02936978612</v>
      </c>
      <c r="AA17" s="95">
        <v>269.8386566882254</v>
      </c>
      <c r="AB17" s="97">
        <v>9798.047</v>
      </c>
      <c r="AC17" s="80">
        <v>1883076.4</v>
      </c>
      <c r="AD17" s="95">
        <v>192.18895357411532</v>
      </c>
      <c r="AE17" s="80"/>
      <c r="AF17" s="80"/>
      <c r="AG17" s="95"/>
      <c r="AH17" s="97">
        <v>9798.047</v>
      </c>
      <c r="AI17" s="82">
        <v>1883076.4</v>
      </c>
      <c r="AJ17" s="95">
        <v>192.18895357411532</v>
      </c>
      <c r="AK17" s="97">
        <v>22802.213099999997</v>
      </c>
      <c r="AL17" s="80">
        <v>7093968.886</v>
      </c>
      <c r="AM17" s="95">
        <v>311.1087882079306</v>
      </c>
      <c r="AN17" s="97">
        <v>5080.6808</v>
      </c>
      <c r="AO17" s="80">
        <v>974016.0759999999</v>
      </c>
      <c r="AP17" s="99">
        <v>191.7097559051535</v>
      </c>
      <c r="AQ17" s="746"/>
      <c r="AR17" s="746"/>
    </row>
    <row r="18" spans="1:44" ht="27" customHeight="1">
      <c r="A18" s="729" t="s">
        <v>43</v>
      </c>
      <c r="B18" s="756" t="s">
        <v>44</v>
      </c>
      <c r="C18" s="731" t="s">
        <v>24</v>
      </c>
      <c r="D18" s="732">
        <f>SUM('１月:１２月'!D18)</f>
        <v>1205.3188000000002</v>
      </c>
      <c r="E18" s="732">
        <f>SUM('１月:１２月'!E18)</f>
        <v>726.4327</v>
      </c>
      <c r="F18" s="748">
        <f t="shared" si="0"/>
        <v>1931.7515000000003</v>
      </c>
      <c r="G18" s="734">
        <f>SUM('１月:１２月'!G18)</f>
        <v>585.722</v>
      </c>
      <c r="H18" s="734"/>
      <c r="I18" s="735">
        <f t="shared" si="1"/>
        <v>585.722</v>
      </c>
      <c r="J18" s="736">
        <f>SUM('１月:１２月'!J18)</f>
        <v>1471.3041</v>
      </c>
      <c r="K18" s="732">
        <f>SUM('１月:１２月'!K18)</f>
        <v>104.231</v>
      </c>
      <c r="L18" s="737">
        <f t="shared" si="2"/>
        <v>4093.0086</v>
      </c>
      <c r="M18" s="6"/>
      <c r="N18" s="16"/>
      <c r="O18" s="15"/>
      <c r="P18" s="100">
        <v>92.70158791837831</v>
      </c>
      <c r="Q18" s="93">
        <v>89.15004290908115</v>
      </c>
      <c r="R18" s="93">
        <v>96.1688412366526</v>
      </c>
      <c r="S18" s="101">
        <v>93.22528325002204</v>
      </c>
      <c r="T18" s="102">
        <v>102.42547221532743</v>
      </c>
      <c r="U18" s="93">
        <v>109.8687701925574</v>
      </c>
      <c r="V18" s="103">
        <v>23.85307619100935</v>
      </c>
      <c r="W18" s="104">
        <v>20.219619726031855</v>
      </c>
      <c r="X18" s="93">
        <v>84.76734641736897</v>
      </c>
      <c r="Y18" s="100">
        <v>83.01122112386098</v>
      </c>
      <c r="Z18" s="93">
        <v>90.95574115904957</v>
      </c>
      <c r="AA18" s="93">
        <v>109.57041702029002</v>
      </c>
      <c r="AB18" s="105">
        <v>124.16825924594971</v>
      </c>
      <c r="AC18" s="102">
        <v>106.8020167423903</v>
      </c>
      <c r="AD18" s="93">
        <v>86.01394381380449</v>
      </c>
      <c r="AE18" s="102"/>
      <c r="AF18" s="106"/>
      <c r="AG18" s="93"/>
      <c r="AH18" s="100">
        <v>124.16825924594971</v>
      </c>
      <c r="AI18" s="103">
        <v>106.8020167423903</v>
      </c>
      <c r="AJ18" s="93">
        <v>86.01394381380449</v>
      </c>
      <c r="AK18" s="107">
        <v>87.24568800736276</v>
      </c>
      <c r="AL18" s="93">
        <v>88.31593306483525</v>
      </c>
      <c r="AM18" s="93">
        <v>101.22670252469345</v>
      </c>
      <c r="AN18" s="107">
        <v>57.80043099735768</v>
      </c>
      <c r="AO18" s="104">
        <v>60.75841216403085</v>
      </c>
      <c r="AP18" s="108">
        <v>105.11757631497314</v>
      </c>
      <c r="AQ18" s="758"/>
      <c r="AR18" s="759"/>
    </row>
    <row r="19" spans="1:44" ht="27" customHeight="1">
      <c r="A19" s="729"/>
      <c r="B19" s="757"/>
      <c r="C19" s="754" t="s">
        <v>29</v>
      </c>
      <c r="D19" s="740">
        <f>SUM('１月:１２月'!D19)</f>
        <v>1679031.1682211962</v>
      </c>
      <c r="E19" s="740">
        <f>SUM('１月:１２月'!E19)</f>
        <v>1028725.2320000001</v>
      </c>
      <c r="F19" s="741">
        <f t="shared" si="0"/>
        <v>2707756.400221196</v>
      </c>
      <c r="G19" s="742">
        <f>SUM('１月:１２月'!G19)</f>
        <v>128801.176</v>
      </c>
      <c r="H19" s="742"/>
      <c r="I19" s="743">
        <f t="shared" si="1"/>
        <v>128801.176</v>
      </c>
      <c r="J19" s="744">
        <f>SUM('１月:１２月'!J19)</f>
        <v>948880.4360000001</v>
      </c>
      <c r="K19" s="740">
        <f>SUM('１月:１２月'!K19)</f>
        <v>28572.713</v>
      </c>
      <c r="L19" s="745">
        <f t="shared" si="2"/>
        <v>3814010.725221196</v>
      </c>
      <c r="M19" s="6"/>
      <c r="N19" s="10" t="s">
        <v>45</v>
      </c>
      <c r="O19" s="9"/>
      <c r="P19" s="83">
        <v>13843.8391</v>
      </c>
      <c r="Q19" s="84">
        <v>7887265.345783293</v>
      </c>
      <c r="R19" s="149">
        <v>569.7310759544506</v>
      </c>
      <c r="S19" s="109">
        <v>3088.099</v>
      </c>
      <c r="T19" s="81">
        <v>2659697.8897832916</v>
      </c>
      <c r="U19" s="88">
        <v>861.2735180391858</v>
      </c>
      <c r="V19" s="79">
        <v>2470.0824999999995</v>
      </c>
      <c r="W19" s="79">
        <v>2012142.3020000001</v>
      </c>
      <c r="X19" s="88">
        <v>814.6053024544728</v>
      </c>
      <c r="Y19" s="83">
        <v>5558.1815</v>
      </c>
      <c r="Z19" s="84">
        <v>4671840.191783292</v>
      </c>
      <c r="AA19" s="88">
        <v>840.5339393438829</v>
      </c>
      <c r="AB19" s="110">
        <v>1853.0781000000002</v>
      </c>
      <c r="AC19" s="79">
        <v>595971.513</v>
      </c>
      <c r="AD19" s="88">
        <v>321.6116541445285</v>
      </c>
      <c r="AE19" s="79"/>
      <c r="AF19" s="79"/>
      <c r="AG19" s="88"/>
      <c r="AH19" s="83">
        <v>1853.0781000000002</v>
      </c>
      <c r="AI19" s="81">
        <v>595971.513</v>
      </c>
      <c r="AJ19" s="88">
        <v>321.6116541445285</v>
      </c>
      <c r="AK19" s="110">
        <v>5910.5641</v>
      </c>
      <c r="AL19" s="79">
        <v>2456165.686</v>
      </c>
      <c r="AM19" s="88">
        <v>415.55520665108776</v>
      </c>
      <c r="AN19" s="110">
        <v>522.0154</v>
      </c>
      <c r="AO19" s="79">
        <v>163287.95499999996</v>
      </c>
      <c r="AP19" s="91">
        <v>312.8029460433542</v>
      </c>
      <c r="AQ19" s="746"/>
      <c r="AR19" s="746"/>
    </row>
    <row r="20" spans="1:44" ht="27" customHeight="1">
      <c r="A20" s="729" t="s">
        <v>46</v>
      </c>
      <c r="B20" s="756" t="s">
        <v>47</v>
      </c>
      <c r="C20" s="731" t="s">
        <v>24</v>
      </c>
      <c r="D20" s="732">
        <f>SUM('１月:１２月'!D20)</f>
        <v>207.15189999999998</v>
      </c>
      <c r="E20" s="732">
        <f>SUM('１月:１２月'!E20)</f>
        <v>224.0864</v>
      </c>
      <c r="F20" s="748">
        <f t="shared" si="0"/>
        <v>431.2383</v>
      </c>
      <c r="G20" s="734">
        <f>SUM('１月:１２月'!G20)</f>
        <v>310.378</v>
      </c>
      <c r="H20" s="734"/>
      <c r="I20" s="735">
        <f t="shared" si="1"/>
        <v>310.378</v>
      </c>
      <c r="J20" s="736">
        <f>SUM('１月:１２月'!J20)</f>
        <v>466.78740000000005</v>
      </c>
      <c r="K20" s="732">
        <f>SUM('１月:１２月'!K20)</f>
        <v>37.229000000000006</v>
      </c>
      <c r="L20" s="737">
        <f t="shared" si="2"/>
        <v>1245.6326999999999</v>
      </c>
      <c r="M20" s="6"/>
      <c r="N20" s="10"/>
      <c r="O20" s="9"/>
      <c r="P20" s="449">
        <v>14271.583799999999</v>
      </c>
      <c r="Q20" s="450">
        <v>7589892.944831583</v>
      </c>
      <c r="R20" s="498">
        <v>531.8185459438345</v>
      </c>
      <c r="S20" s="468">
        <v>3433.6497</v>
      </c>
      <c r="T20" s="453">
        <v>2708950.450831583</v>
      </c>
      <c r="U20" s="454">
        <v>788.9419968587893</v>
      </c>
      <c r="V20" s="453">
        <v>2555.3513000000003</v>
      </c>
      <c r="W20" s="453">
        <v>2357419.756</v>
      </c>
      <c r="X20" s="454">
        <v>922.5423353728311</v>
      </c>
      <c r="Y20" s="449">
        <v>5989.001</v>
      </c>
      <c r="Z20" s="450">
        <v>5066370.206831583</v>
      </c>
      <c r="AA20" s="454">
        <v>845.9457941034879</v>
      </c>
      <c r="AB20" s="457">
        <v>1018.6433999999999</v>
      </c>
      <c r="AC20" s="453">
        <v>316407.912</v>
      </c>
      <c r="AD20" s="454">
        <v>310.61695584539206</v>
      </c>
      <c r="AE20" s="453"/>
      <c r="AF20" s="453"/>
      <c r="AG20" s="454"/>
      <c r="AH20" s="449">
        <v>1018.6433999999999</v>
      </c>
      <c r="AI20" s="453">
        <v>316407.912</v>
      </c>
      <c r="AJ20" s="454">
        <v>310.61695584539206</v>
      </c>
      <c r="AK20" s="457">
        <v>6512.903799999999</v>
      </c>
      <c r="AL20" s="453">
        <v>2022823.9670000002</v>
      </c>
      <c r="AM20" s="454">
        <v>310.58710970059167</v>
      </c>
      <c r="AN20" s="457">
        <v>751.0355999999999</v>
      </c>
      <c r="AO20" s="453">
        <v>184290.859</v>
      </c>
      <c r="AP20" s="455">
        <v>245.3823214239112</v>
      </c>
      <c r="AQ20" s="759"/>
      <c r="AR20" s="759"/>
    </row>
    <row r="21" spans="1:44" ht="27" customHeight="1">
      <c r="A21" s="729"/>
      <c r="B21" s="757" t="s">
        <v>48</v>
      </c>
      <c r="C21" s="754" t="s">
        <v>29</v>
      </c>
      <c r="D21" s="740">
        <f>SUM('１月:１２月'!D21)</f>
        <v>155645.84796350673</v>
      </c>
      <c r="E21" s="740">
        <f>SUM('１月:１２月'!E21)</f>
        <v>133616.052</v>
      </c>
      <c r="F21" s="741">
        <f t="shared" si="0"/>
        <v>289261.89996350673</v>
      </c>
      <c r="G21" s="742">
        <f>SUM('１月:１２月'!G21)</f>
        <v>80699.697</v>
      </c>
      <c r="H21" s="742"/>
      <c r="I21" s="743">
        <f t="shared" si="1"/>
        <v>80699.697</v>
      </c>
      <c r="J21" s="744">
        <f>SUM('１月:１２月'!J21)</f>
        <v>268291.285</v>
      </c>
      <c r="K21" s="740">
        <f>SUM('１月:１２月'!K21)</f>
        <v>10233.067000000001</v>
      </c>
      <c r="L21" s="745">
        <f t="shared" si="2"/>
        <v>648485.9489635067</v>
      </c>
      <c r="M21" s="6"/>
      <c r="N21" s="10"/>
      <c r="O21" s="15"/>
      <c r="P21" s="100">
        <v>97.00282248982064</v>
      </c>
      <c r="Q21" s="93">
        <v>103.91800520920667</v>
      </c>
      <c r="R21" s="93">
        <v>107.128846915884</v>
      </c>
      <c r="S21" s="101">
        <v>89.9363438268033</v>
      </c>
      <c r="T21" s="102">
        <v>98.18185817931177</v>
      </c>
      <c r="U21" s="93">
        <v>109.16816717431547</v>
      </c>
      <c r="V21" s="103">
        <v>96.66312807949339</v>
      </c>
      <c r="W21" s="104">
        <v>85.35358613495899</v>
      </c>
      <c r="X21" s="93">
        <v>88.30004556108125</v>
      </c>
      <c r="Y21" s="100">
        <v>92.8064880937572</v>
      </c>
      <c r="Z21" s="93">
        <v>92.21276774215396</v>
      </c>
      <c r="AA21" s="93">
        <v>99.36025986566429</v>
      </c>
      <c r="AB21" s="105">
        <v>181.91627217139975</v>
      </c>
      <c r="AC21" s="102">
        <v>188.35543941770962</v>
      </c>
      <c r="AD21" s="93">
        <v>103.53963236463144</v>
      </c>
      <c r="AE21" s="102"/>
      <c r="AF21" s="106"/>
      <c r="AG21" s="93"/>
      <c r="AH21" s="100">
        <v>181.91627217139975</v>
      </c>
      <c r="AI21" s="103">
        <v>188.35543941770962</v>
      </c>
      <c r="AJ21" s="93">
        <v>103.53963236463144</v>
      </c>
      <c r="AK21" s="107">
        <v>90.75159531759091</v>
      </c>
      <c r="AL21" s="93">
        <v>121.42261146147474</v>
      </c>
      <c r="AM21" s="93">
        <v>133.79666884813287</v>
      </c>
      <c r="AN21" s="107">
        <v>69.50607933898208</v>
      </c>
      <c r="AO21" s="104">
        <v>88.60339350851903</v>
      </c>
      <c r="AP21" s="108">
        <v>127.47574651189734</v>
      </c>
      <c r="AQ21" s="746"/>
      <c r="AR21" s="746"/>
    </row>
    <row r="22" spans="1:44" ht="27" customHeight="1">
      <c r="A22" s="729" t="s">
        <v>35</v>
      </c>
      <c r="B22" s="756" t="s">
        <v>49</v>
      </c>
      <c r="C22" s="731" t="s">
        <v>24</v>
      </c>
      <c r="D22" s="732">
        <f>SUM('１月:１２月'!D22)</f>
        <v>1368.9034</v>
      </c>
      <c r="E22" s="732">
        <f>SUM('１月:１２月'!E22)</f>
        <v>1429.1491999999998</v>
      </c>
      <c r="F22" s="748">
        <f t="shared" si="0"/>
        <v>2798.0526</v>
      </c>
      <c r="G22" s="734">
        <f>SUM('１月:１２月'!G22)</f>
        <v>865.907</v>
      </c>
      <c r="H22" s="734"/>
      <c r="I22" s="735">
        <f t="shared" si="1"/>
        <v>865.907</v>
      </c>
      <c r="J22" s="736">
        <f>SUM('１月:１２月'!J22)</f>
        <v>3918.1411</v>
      </c>
      <c r="K22" s="732">
        <f>SUM('１月:１２月'!K22)</f>
        <v>361.88300000000004</v>
      </c>
      <c r="L22" s="737">
        <f t="shared" si="2"/>
        <v>7943.9837</v>
      </c>
      <c r="M22" s="6"/>
      <c r="N22" s="10"/>
      <c r="O22" s="17"/>
      <c r="P22" s="459">
        <v>429.04839999999996</v>
      </c>
      <c r="Q22" s="460">
        <v>754511.8675407964</v>
      </c>
      <c r="R22" s="499">
        <v>1758.5705191787138</v>
      </c>
      <c r="S22" s="462">
        <v>260.20369999999997</v>
      </c>
      <c r="T22" s="463">
        <v>319346.67354079644</v>
      </c>
      <c r="U22" s="464">
        <v>1227.2948983461667</v>
      </c>
      <c r="V22" s="465">
        <v>88.04960000000001</v>
      </c>
      <c r="W22" s="465">
        <v>274689.466</v>
      </c>
      <c r="X22" s="464">
        <v>3119.712820955461</v>
      </c>
      <c r="Y22" s="459">
        <v>348.25329999999997</v>
      </c>
      <c r="Z22" s="460">
        <v>594036.1395407964</v>
      </c>
      <c r="AA22" s="464">
        <v>1705.7588242259196</v>
      </c>
      <c r="AB22" s="466">
        <v>51.10599999999999</v>
      </c>
      <c r="AC22" s="465">
        <v>103971.324</v>
      </c>
      <c r="AD22" s="464">
        <v>2034.4249990216417</v>
      </c>
      <c r="AE22" s="465"/>
      <c r="AF22" s="465"/>
      <c r="AG22" s="464"/>
      <c r="AH22" s="459">
        <v>51.10599999999999</v>
      </c>
      <c r="AI22" s="463">
        <v>103971.324</v>
      </c>
      <c r="AJ22" s="464">
        <v>2034.4249990216417</v>
      </c>
      <c r="AK22" s="466">
        <v>24.0401</v>
      </c>
      <c r="AL22" s="465">
        <v>44392.77100000001</v>
      </c>
      <c r="AM22" s="464">
        <v>1846.6134084300818</v>
      </c>
      <c r="AN22" s="466">
        <v>5.649000000000001</v>
      </c>
      <c r="AO22" s="465">
        <v>12111.633</v>
      </c>
      <c r="AP22" s="467">
        <v>2144.031332979288</v>
      </c>
      <c r="AQ22" s="746"/>
      <c r="AR22" s="746"/>
    </row>
    <row r="23" spans="1:44" ht="27" customHeight="1">
      <c r="A23" s="729"/>
      <c r="B23" s="757"/>
      <c r="C23" s="754" t="s">
        <v>29</v>
      </c>
      <c r="D23" s="740">
        <f>SUM('１月:１２月'!D23)</f>
        <v>486747.1449538648</v>
      </c>
      <c r="E23" s="740">
        <f>SUM('１月:１２月'!E23)</f>
        <v>572532.647</v>
      </c>
      <c r="F23" s="741">
        <f t="shared" si="0"/>
        <v>1059279.7919538647</v>
      </c>
      <c r="G23" s="742">
        <f>SUM('１月:１２月'!G23)</f>
        <v>234485.20299999998</v>
      </c>
      <c r="H23" s="742"/>
      <c r="I23" s="743">
        <f t="shared" si="1"/>
        <v>234485.20299999998</v>
      </c>
      <c r="J23" s="744">
        <f>SUM('１月:１２月'!J23)</f>
        <v>1168754.1390000002</v>
      </c>
      <c r="K23" s="740">
        <f>SUM('１月:１２月'!K23)</f>
        <v>96749.97899999998</v>
      </c>
      <c r="L23" s="745">
        <f t="shared" si="2"/>
        <v>2559269.1129538645</v>
      </c>
      <c r="M23" s="6"/>
      <c r="N23" s="18"/>
      <c r="O23" s="17" t="s">
        <v>40</v>
      </c>
      <c r="P23" s="92">
        <v>471.3691</v>
      </c>
      <c r="Q23" s="80">
        <v>799449.5966603343</v>
      </c>
      <c r="R23" s="148">
        <v>1696.0161297385303</v>
      </c>
      <c r="S23" s="94">
        <v>264.2943</v>
      </c>
      <c r="T23" s="82">
        <v>341598.73866033426</v>
      </c>
      <c r="U23" s="95">
        <v>1292.4937793222716</v>
      </c>
      <c r="V23" s="82">
        <v>153.8313</v>
      </c>
      <c r="W23" s="82">
        <v>360467.924</v>
      </c>
      <c r="X23" s="95">
        <v>2343.2677485011177</v>
      </c>
      <c r="Y23" s="92">
        <v>418.1256</v>
      </c>
      <c r="Z23" s="80">
        <v>702066.6626603343</v>
      </c>
      <c r="AA23" s="95">
        <v>1679.0807897443597</v>
      </c>
      <c r="AB23" s="97">
        <v>30.865399999999998</v>
      </c>
      <c r="AC23" s="82">
        <v>55039.61000000001</v>
      </c>
      <c r="AD23" s="93">
        <v>1783.2138899868464</v>
      </c>
      <c r="AE23" s="82"/>
      <c r="AF23" s="82"/>
      <c r="AG23" s="95"/>
      <c r="AH23" s="92">
        <v>30.865399999999998</v>
      </c>
      <c r="AI23" s="82">
        <v>55039.61000000001</v>
      </c>
      <c r="AJ23" s="95">
        <v>1783.2138899868464</v>
      </c>
      <c r="AK23" s="97">
        <v>15.198699999999999</v>
      </c>
      <c r="AL23" s="82">
        <v>26150.192000000003</v>
      </c>
      <c r="AM23" s="95">
        <v>1720.5545211103583</v>
      </c>
      <c r="AN23" s="97">
        <v>7.1794</v>
      </c>
      <c r="AO23" s="82">
        <v>16193.132</v>
      </c>
      <c r="AP23" s="99">
        <v>2255.4993453491934</v>
      </c>
      <c r="AQ23" s="759"/>
      <c r="AR23" s="759"/>
    </row>
    <row r="24" spans="1:44" ht="27" customHeight="1">
      <c r="A24" s="729"/>
      <c r="B24" s="756" t="s">
        <v>36</v>
      </c>
      <c r="C24" s="731" t="s">
        <v>24</v>
      </c>
      <c r="D24" s="732">
        <f aca="true" t="shared" si="4" ref="D24:K25">+D14+D16+D18+D20+D22</f>
        <v>3088.099</v>
      </c>
      <c r="E24" s="732">
        <f t="shared" si="4"/>
        <v>2470.0824999999995</v>
      </c>
      <c r="F24" s="748">
        <f t="shared" si="4"/>
        <v>5558.181500000001</v>
      </c>
      <c r="G24" s="734">
        <f t="shared" si="4"/>
        <v>1853.0781000000002</v>
      </c>
      <c r="H24" s="734"/>
      <c r="I24" s="735">
        <f t="shared" si="4"/>
        <v>1853.0781000000002</v>
      </c>
      <c r="J24" s="760">
        <f t="shared" si="4"/>
        <v>5910.5641</v>
      </c>
      <c r="K24" s="732">
        <f t="shared" si="4"/>
        <v>522.0154</v>
      </c>
      <c r="L24" s="737">
        <f t="shared" si="2"/>
        <v>13843.839100000001</v>
      </c>
      <c r="M24" s="6"/>
      <c r="N24" s="10"/>
      <c r="O24" s="12"/>
      <c r="P24" s="100">
        <v>91.02174919823976</v>
      </c>
      <c r="Q24" s="93">
        <v>94.37891653116553</v>
      </c>
      <c r="R24" s="93">
        <v>103.68831335642</v>
      </c>
      <c r="S24" s="101">
        <v>98.45225568618012</v>
      </c>
      <c r="T24" s="102">
        <v>93.48590536171038</v>
      </c>
      <c r="U24" s="93">
        <v>94.95557487245375</v>
      </c>
      <c r="V24" s="103">
        <v>57.23776630633689</v>
      </c>
      <c r="W24" s="104">
        <v>76.20358087672733</v>
      </c>
      <c r="X24" s="93">
        <v>133.135140999188</v>
      </c>
      <c r="Y24" s="100">
        <v>83.28916000359699</v>
      </c>
      <c r="Z24" s="93">
        <v>84.61249780609454</v>
      </c>
      <c r="AA24" s="93">
        <v>101.58884757925325</v>
      </c>
      <c r="AB24" s="105">
        <v>165.57698912050384</v>
      </c>
      <c r="AC24" s="102">
        <v>188.9027265999886</v>
      </c>
      <c r="AD24" s="93">
        <v>114.08754779476557</v>
      </c>
      <c r="AE24" s="102"/>
      <c r="AF24" s="106"/>
      <c r="AG24" s="93"/>
      <c r="AH24" s="100">
        <v>165.57698912050384</v>
      </c>
      <c r="AI24" s="103">
        <v>188.9027265999886</v>
      </c>
      <c r="AJ24" s="93">
        <v>114.08754779476557</v>
      </c>
      <c r="AK24" s="107">
        <v>158.17208050688546</v>
      </c>
      <c r="AL24" s="93">
        <v>169.76078416556177</v>
      </c>
      <c r="AM24" s="93">
        <v>107.3266429963737</v>
      </c>
      <c r="AN24" s="107">
        <v>78.68345544195896</v>
      </c>
      <c r="AO24" s="104">
        <v>74.79487600051677</v>
      </c>
      <c r="AP24" s="108">
        <v>95.05794525723313</v>
      </c>
      <c r="AQ24" s="746"/>
      <c r="AR24" s="746"/>
    </row>
    <row r="25" spans="1:44" ht="27" customHeight="1">
      <c r="A25" s="721"/>
      <c r="B25" s="757"/>
      <c r="C25" s="754" t="s">
        <v>29</v>
      </c>
      <c r="D25" s="740">
        <f t="shared" si="4"/>
        <v>2659697.8897832916</v>
      </c>
      <c r="E25" s="740">
        <f t="shared" si="4"/>
        <v>2012142.3020000001</v>
      </c>
      <c r="F25" s="741">
        <f t="shared" si="4"/>
        <v>4671840.191783291</v>
      </c>
      <c r="G25" s="742">
        <f t="shared" si="4"/>
        <v>595971.513</v>
      </c>
      <c r="H25" s="742"/>
      <c r="I25" s="743">
        <f t="shared" si="4"/>
        <v>595971.513</v>
      </c>
      <c r="J25" s="744">
        <f t="shared" si="4"/>
        <v>2456165.686</v>
      </c>
      <c r="K25" s="740">
        <f t="shared" si="4"/>
        <v>163287.95499999996</v>
      </c>
      <c r="L25" s="745">
        <f t="shared" si="2"/>
        <v>7887265.345783291</v>
      </c>
      <c r="M25" s="6"/>
      <c r="N25" s="10"/>
      <c r="O25" s="19"/>
      <c r="P25" s="83">
        <v>4093.0086</v>
      </c>
      <c r="Q25" s="84">
        <v>3814010.725221196</v>
      </c>
      <c r="R25" s="149">
        <v>931.8355024275288</v>
      </c>
      <c r="S25" s="109">
        <v>1205.3188000000002</v>
      </c>
      <c r="T25" s="81">
        <v>1679031.1682211962</v>
      </c>
      <c r="U25" s="88">
        <v>1393.0183186566042</v>
      </c>
      <c r="V25" s="79">
        <v>726.4327</v>
      </c>
      <c r="W25" s="79">
        <v>1028725.2320000001</v>
      </c>
      <c r="X25" s="88">
        <v>1416.1328805820556</v>
      </c>
      <c r="Y25" s="83">
        <v>1931.7515000000003</v>
      </c>
      <c r="Z25" s="84">
        <v>2707756.400221196</v>
      </c>
      <c r="AA25" s="88">
        <v>1401.710520334109</v>
      </c>
      <c r="AB25" s="110">
        <v>585.722</v>
      </c>
      <c r="AC25" s="79">
        <v>128801.176</v>
      </c>
      <c r="AD25" s="85">
        <v>219.9015505649438</v>
      </c>
      <c r="AE25" s="79"/>
      <c r="AF25" s="79"/>
      <c r="AG25" s="88"/>
      <c r="AH25" s="83">
        <v>585.722</v>
      </c>
      <c r="AI25" s="81">
        <v>128801.176</v>
      </c>
      <c r="AJ25" s="88">
        <v>219.9015505649438</v>
      </c>
      <c r="AK25" s="110">
        <v>1471.3041</v>
      </c>
      <c r="AL25" s="79">
        <v>948880.4360000001</v>
      </c>
      <c r="AM25" s="88">
        <v>644.9247548484369</v>
      </c>
      <c r="AN25" s="110">
        <v>104.231</v>
      </c>
      <c r="AO25" s="79">
        <v>28572.713</v>
      </c>
      <c r="AP25" s="91">
        <v>274.12874288839214</v>
      </c>
      <c r="AQ25" s="746"/>
      <c r="AR25" s="746"/>
    </row>
    <row r="26" spans="1:44" ht="27" customHeight="1">
      <c r="A26" s="729"/>
      <c r="B26" s="756" t="s">
        <v>50</v>
      </c>
      <c r="C26" s="731" t="s">
        <v>24</v>
      </c>
      <c r="D26" s="732">
        <f>SUM('１月:１２月'!D26)</f>
        <v>77.2328</v>
      </c>
      <c r="E26" s="732">
        <f>SUM('１月:１２月'!E26)</f>
        <v>53.138</v>
      </c>
      <c r="F26" s="748">
        <f t="shared" si="0"/>
        <v>130.3708</v>
      </c>
      <c r="G26" s="734">
        <f>SUM('１月:１２月'!G26)</f>
        <v>0.091</v>
      </c>
      <c r="H26" s="734"/>
      <c r="I26" s="735">
        <f t="shared" si="1"/>
        <v>0.091</v>
      </c>
      <c r="J26" s="736">
        <f>SUM('１月:１２月'!J26)</f>
        <v>2373.0741999999996</v>
      </c>
      <c r="K26" s="732">
        <f>SUM('１月:１２月'!K26)</f>
        <v>0.119</v>
      </c>
      <c r="L26" s="737">
        <f t="shared" si="2"/>
        <v>2503.6549999999997</v>
      </c>
      <c r="M26" s="6"/>
      <c r="N26" s="18"/>
      <c r="O26" s="19" t="s">
        <v>51</v>
      </c>
      <c r="P26" s="449">
        <v>3322.2026</v>
      </c>
      <c r="Q26" s="450">
        <v>3719077.0673884335</v>
      </c>
      <c r="R26" s="498">
        <v>1119.4612476037535</v>
      </c>
      <c r="S26" s="469">
        <v>1009.8937</v>
      </c>
      <c r="T26" s="470">
        <v>1544667.4363884334</v>
      </c>
      <c r="U26" s="454">
        <v>1529.5346791334905</v>
      </c>
      <c r="V26" s="470">
        <v>879.4416</v>
      </c>
      <c r="W26" s="470">
        <v>1289156.816</v>
      </c>
      <c r="X26" s="454">
        <v>1465.8810954587548</v>
      </c>
      <c r="Y26" s="449">
        <v>1889.3353</v>
      </c>
      <c r="Z26" s="450">
        <v>2833824.2523884336</v>
      </c>
      <c r="AA26" s="454">
        <v>1499.9054177352393</v>
      </c>
      <c r="AB26" s="471">
        <v>160.38299999999998</v>
      </c>
      <c r="AC26" s="470">
        <v>28523.644</v>
      </c>
      <c r="AD26" s="451">
        <v>177.84705361540813</v>
      </c>
      <c r="AE26" s="470"/>
      <c r="AF26" s="470"/>
      <c r="AG26" s="454"/>
      <c r="AH26" s="449">
        <v>160.38299999999998</v>
      </c>
      <c r="AI26" s="453">
        <v>28523.644</v>
      </c>
      <c r="AJ26" s="454">
        <v>177.84705361540813</v>
      </c>
      <c r="AK26" s="471">
        <v>1137.4883</v>
      </c>
      <c r="AL26" s="470">
        <v>835689.129</v>
      </c>
      <c r="AM26" s="454">
        <v>734.6793184598031</v>
      </c>
      <c r="AN26" s="471">
        <v>134.99599999999998</v>
      </c>
      <c r="AO26" s="470">
        <v>21040.042</v>
      </c>
      <c r="AP26" s="455">
        <v>155.85678094165758</v>
      </c>
      <c r="AQ26" s="746"/>
      <c r="AR26" s="746"/>
    </row>
    <row r="27" spans="1:44" ht="27" customHeight="1">
      <c r="A27" s="729" t="s">
        <v>52</v>
      </c>
      <c r="B27" s="757"/>
      <c r="C27" s="754" t="s">
        <v>29</v>
      </c>
      <c r="D27" s="740">
        <f>SUM('１月:１２月'!D27)</f>
        <v>54406.66102329475</v>
      </c>
      <c r="E27" s="740">
        <f>SUM('１月:１２月'!E27)</f>
        <v>38548.878</v>
      </c>
      <c r="F27" s="741">
        <f t="shared" si="0"/>
        <v>92955.53902329475</v>
      </c>
      <c r="G27" s="742">
        <f>SUM('１月:１２月'!G27)</f>
        <v>98.28</v>
      </c>
      <c r="H27" s="742"/>
      <c r="I27" s="743">
        <f t="shared" si="1"/>
        <v>98.28</v>
      </c>
      <c r="J27" s="744">
        <f>SUM('１月:１２月'!J27)</f>
        <v>2287734.822</v>
      </c>
      <c r="K27" s="740">
        <f>SUM('１月:１２月'!K27)</f>
        <v>88.40299999999999</v>
      </c>
      <c r="L27" s="745">
        <f t="shared" si="2"/>
        <v>2380877.044023295</v>
      </c>
      <c r="M27" s="6"/>
      <c r="N27" s="10"/>
      <c r="O27" s="12"/>
      <c r="P27" s="100">
        <v>123.20165543185115</v>
      </c>
      <c r="Q27" s="93">
        <v>102.55261335306037</v>
      </c>
      <c r="R27" s="93">
        <v>83.23963910516382</v>
      </c>
      <c r="S27" s="101">
        <v>119.35105645277322</v>
      </c>
      <c r="T27" s="102">
        <v>108.69855404907847</v>
      </c>
      <c r="U27" s="93">
        <v>91.0746475814314</v>
      </c>
      <c r="V27" s="103">
        <v>82.60158491479139</v>
      </c>
      <c r="W27" s="104">
        <v>79.79830065918063</v>
      </c>
      <c r="X27" s="93">
        <v>96.60625851368046</v>
      </c>
      <c r="Y27" s="100">
        <v>102.24503294888952</v>
      </c>
      <c r="Z27" s="93">
        <v>95.55131719756497</v>
      </c>
      <c r="AA27" s="93">
        <v>93.45326070297165</v>
      </c>
      <c r="AB27" s="105">
        <v>365.20204759856097</v>
      </c>
      <c r="AC27" s="102">
        <v>451.5593309185881</v>
      </c>
      <c r="AD27" s="93">
        <v>123.64644007006041</v>
      </c>
      <c r="AE27" s="102"/>
      <c r="AF27" s="106"/>
      <c r="AG27" s="93"/>
      <c r="AH27" s="100">
        <v>365.20204759856097</v>
      </c>
      <c r="AI27" s="103">
        <v>451.5593309185881</v>
      </c>
      <c r="AJ27" s="93">
        <v>123.64644007006041</v>
      </c>
      <c r="AK27" s="107">
        <v>129.34674580828656</v>
      </c>
      <c r="AL27" s="93">
        <v>113.54466667951597</v>
      </c>
      <c r="AM27" s="93">
        <v>87.7831645241451</v>
      </c>
      <c r="AN27" s="107">
        <v>77.21043586476637</v>
      </c>
      <c r="AO27" s="104">
        <v>135.80159678388475</v>
      </c>
      <c r="AP27" s="108">
        <v>175.88502805726992</v>
      </c>
      <c r="AQ27" s="746"/>
      <c r="AR27" s="746"/>
    </row>
    <row r="28" spans="1:44" ht="27" customHeight="1">
      <c r="A28" s="729" t="s">
        <v>53</v>
      </c>
      <c r="B28" s="756" t="s">
        <v>31</v>
      </c>
      <c r="C28" s="731" t="s">
        <v>24</v>
      </c>
      <c r="D28" s="732">
        <f>SUM('１月:１２月'!D28)</f>
        <v>147.99999999999997</v>
      </c>
      <c r="E28" s="732">
        <f>SUM('１月:１２月'!E28)</f>
        <v>121.27700000000002</v>
      </c>
      <c r="F28" s="748">
        <f t="shared" si="0"/>
        <v>269.277</v>
      </c>
      <c r="G28" s="734">
        <f>SUM('１月:１２月'!G28)</f>
        <v>3.434</v>
      </c>
      <c r="H28" s="734"/>
      <c r="I28" s="735">
        <f t="shared" si="1"/>
        <v>3.434</v>
      </c>
      <c r="J28" s="736">
        <f>SUM('１月:１２月'!J28)</f>
        <v>210.75029999999995</v>
      </c>
      <c r="K28" s="732">
        <f>SUM('１月:１２月'!K28)</f>
        <v>0.24300000000000002</v>
      </c>
      <c r="L28" s="737">
        <f t="shared" si="2"/>
        <v>483.70429999999993</v>
      </c>
      <c r="M28" s="6"/>
      <c r="N28" s="18"/>
      <c r="O28" s="19"/>
      <c r="P28" s="459">
        <v>1245.6326999999999</v>
      </c>
      <c r="Q28" s="460">
        <v>648485.9489635067</v>
      </c>
      <c r="R28" s="499">
        <v>520.6076791043674</v>
      </c>
      <c r="S28" s="462">
        <v>207.15189999999998</v>
      </c>
      <c r="T28" s="463">
        <v>155645.84796350673</v>
      </c>
      <c r="U28" s="464">
        <v>751.360947997613</v>
      </c>
      <c r="V28" s="465">
        <v>224.0864</v>
      </c>
      <c r="W28" s="465">
        <v>133616.052</v>
      </c>
      <c r="X28" s="464">
        <v>596.2702421922972</v>
      </c>
      <c r="Y28" s="459">
        <v>431.2383</v>
      </c>
      <c r="Z28" s="460">
        <v>289261.89996350673</v>
      </c>
      <c r="AA28" s="464">
        <v>670.7704300928436</v>
      </c>
      <c r="AB28" s="466">
        <v>310.378</v>
      </c>
      <c r="AC28" s="465">
        <v>80699.697</v>
      </c>
      <c r="AD28" s="461">
        <v>260.0045654008983</v>
      </c>
      <c r="AE28" s="465"/>
      <c r="AF28" s="465"/>
      <c r="AG28" s="464"/>
      <c r="AH28" s="459">
        <v>310.378</v>
      </c>
      <c r="AI28" s="463">
        <v>80699.697</v>
      </c>
      <c r="AJ28" s="464">
        <v>260.0045654008983</v>
      </c>
      <c r="AK28" s="466">
        <v>466.78740000000005</v>
      </c>
      <c r="AL28" s="465">
        <v>268291.285</v>
      </c>
      <c r="AM28" s="464">
        <v>574.7611974959049</v>
      </c>
      <c r="AN28" s="466">
        <v>37.229000000000006</v>
      </c>
      <c r="AO28" s="465">
        <v>10233.067000000001</v>
      </c>
      <c r="AP28" s="467">
        <v>274.8681672889414</v>
      </c>
      <c r="AQ28" s="746"/>
      <c r="AR28" s="746"/>
    </row>
    <row r="29" spans="1:44" ht="27" customHeight="1">
      <c r="A29" s="729" t="s">
        <v>54</v>
      </c>
      <c r="B29" s="757" t="s">
        <v>55</v>
      </c>
      <c r="C29" s="754" t="s">
        <v>29</v>
      </c>
      <c r="D29" s="740">
        <f>SUM('１月:１２月'!D29)</f>
        <v>54892.80549126854</v>
      </c>
      <c r="E29" s="740">
        <f>SUM('１月:１２月'!E29)</f>
        <v>45304.245</v>
      </c>
      <c r="F29" s="741">
        <f t="shared" si="0"/>
        <v>100197.05049126854</v>
      </c>
      <c r="G29" s="742">
        <f>SUM('１月:１２月'!G29)</f>
        <v>366.61800000000005</v>
      </c>
      <c r="H29" s="742"/>
      <c r="I29" s="743">
        <f t="shared" si="1"/>
        <v>366.61800000000005</v>
      </c>
      <c r="J29" s="744">
        <f>SUM('１月:１２月'!J29)</f>
        <v>97311.88699999999</v>
      </c>
      <c r="K29" s="740">
        <f>SUM('１月:１２月'!K29)</f>
        <v>113.557</v>
      </c>
      <c r="L29" s="745">
        <f t="shared" si="2"/>
        <v>197989.11249126852</v>
      </c>
      <c r="M29" s="6"/>
      <c r="N29" s="18"/>
      <c r="O29" s="19" t="s">
        <v>56</v>
      </c>
      <c r="P29" s="92">
        <v>1327.1554</v>
      </c>
      <c r="Q29" s="80">
        <v>742440.4793667552</v>
      </c>
      <c r="R29" s="148">
        <v>559.4224153153091</v>
      </c>
      <c r="S29" s="115">
        <v>282.8994</v>
      </c>
      <c r="T29" s="114">
        <v>197330.76436675532</v>
      </c>
      <c r="U29" s="93">
        <v>697.5298087120557</v>
      </c>
      <c r="V29" s="114">
        <v>350.56290000000007</v>
      </c>
      <c r="W29" s="114">
        <v>233839.60499999998</v>
      </c>
      <c r="X29" s="95">
        <v>667.040365651927</v>
      </c>
      <c r="Y29" s="92">
        <v>633.4623000000001</v>
      </c>
      <c r="Z29" s="80">
        <v>431170.3693667553</v>
      </c>
      <c r="AA29" s="95">
        <v>680.6567168507979</v>
      </c>
      <c r="AB29" s="113">
        <v>219.56099999999998</v>
      </c>
      <c r="AC29" s="114">
        <v>73374.887</v>
      </c>
      <c r="AD29" s="93">
        <v>334.1890727406052</v>
      </c>
      <c r="AE29" s="114"/>
      <c r="AF29" s="114"/>
      <c r="AG29" s="95"/>
      <c r="AH29" s="92">
        <v>219.56099999999998</v>
      </c>
      <c r="AI29" s="82">
        <v>73374.887</v>
      </c>
      <c r="AJ29" s="95">
        <v>334.1890727406052</v>
      </c>
      <c r="AK29" s="113">
        <v>404.1041</v>
      </c>
      <c r="AL29" s="114">
        <v>216372.701</v>
      </c>
      <c r="AM29" s="95">
        <v>535.4380245090312</v>
      </c>
      <c r="AN29" s="113">
        <v>70.028</v>
      </c>
      <c r="AO29" s="114">
        <v>21522.522</v>
      </c>
      <c r="AP29" s="99">
        <v>307.3416633346661</v>
      </c>
      <c r="AQ29" s="746"/>
      <c r="AR29" s="746"/>
    </row>
    <row r="30" spans="1:44" ht="27" customHeight="1">
      <c r="A30" s="729" t="s">
        <v>35</v>
      </c>
      <c r="B30" s="756" t="s">
        <v>36</v>
      </c>
      <c r="C30" s="731" t="s">
        <v>24</v>
      </c>
      <c r="D30" s="732">
        <f aca="true" t="shared" si="5" ref="D30:K31">+D26+D28</f>
        <v>225.23279999999997</v>
      </c>
      <c r="E30" s="732">
        <f t="shared" si="5"/>
        <v>174.41500000000002</v>
      </c>
      <c r="F30" s="748">
        <f t="shared" si="5"/>
        <v>399.64779999999996</v>
      </c>
      <c r="G30" s="734">
        <f t="shared" si="5"/>
        <v>3.5250000000000004</v>
      </c>
      <c r="H30" s="734"/>
      <c r="I30" s="735">
        <f t="shared" si="5"/>
        <v>3.5250000000000004</v>
      </c>
      <c r="J30" s="760">
        <f t="shared" si="5"/>
        <v>2583.8244999999997</v>
      </c>
      <c r="K30" s="732">
        <f t="shared" si="5"/>
        <v>0.362</v>
      </c>
      <c r="L30" s="737">
        <f t="shared" si="2"/>
        <v>2987.3592999999996</v>
      </c>
      <c r="M30" s="6"/>
      <c r="N30" s="10"/>
      <c r="O30" s="12"/>
      <c r="P30" s="100">
        <v>93.85733577243477</v>
      </c>
      <c r="Q30" s="93">
        <v>87.34517674960497</v>
      </c>
      <c r="R30" s="93">
        <v>93.06164087310223</v>
      </c>
      <c r="S30" s="101">
        <v>73.22458089342005</v>
      </c>
      <c r="T30" s="102">
        <v>78.87561195183243</v>
      </c>
      <c r="U30" s="93">
        <v>107.71739624790418</v>
      </c>
      <c r="V30" s="103">
        <v>63.92188106613676</v>
      </c>
      <c r="W30" s="104">
        <v>57.140043492632486</v>
      </c>
      <c r="X30" s="93">
        <v>89.39042866012117</v>
      </c>
      <c r="Y30" s="100">
        <v>68.07639539085434</v>
      </c>
      <c r="Z30" s="93">
        <v>67.08761095720364</v>
      </c>
      <c r="AA30" s="93">
        <v>98.54753703104623</v>
      </c>
      <c r="AB30" s="105">
        <v>141.36299251688598</v>
      </c>
      <c r="AC30" s="102">
        <v>109.98272065482023</v>
      </c>
      <c r="AD30" s="93">
        <v>77.80163584304616</v>
      </c>
      <c r="AE30" s="102"/>
      <c r="AF30" s="106"/>
      <c r="AG30" s="93"/>
      <c r="AH30" s="100">
        <v>141.36299251688598</v>
      </c>
      <c r="AI30" s="103">
        <v>109.98272065482023</v>
      </c>
      <c r="AJ30" s="93">
        <v>77.80163584304616</v>
      </c>
      <c r="AK30" s="107">
        <v>115.51167137378711</v>
      </c>
      <c r="AL30" s="93">
        <v>123.99497892296496</v>
      </c>
      <c r="AM30" s="93">
        <v>107.34411289204404</v>
      </c>
      <c r="AN30" s="107">
        <v>53.16302050608328</v>
      </c>
      <c r="AO30" s="104">
        <v>47.54585452392615</v>
      </c>
      <c r="AP30" s="108">
        <v>89.43407291631523</v>
      </c>
      <c r="AQ30" s="746"/>
      <c r="AR30" s="746"/>
    </row>
    <row r="31" spans="1:44" ht="27" customHeight="1">
      <c r="A31" s="721"/>
      <c r="B31" s="757"/>
      <c r="C31" s="754" t="s">
        <v>29</v>
      </c>
      <c r="D31" s="740">
        <f t="shared" si="5"/>
        <v>109299.46651456329</v>
      </c>
      <c r="E31" s="740">
        <f t="shared" si="5"/>
        <v>83853.12299999999</v>
      </c>
      <c r="F31" s="741">
        <f t="shared" si="5"/>
        <v>193152.5895145633</v>
      </c>
      <c r="G31" s="742">
        <f t="shared" si="5"/>
        <v>464.898</v>
      </c>
      <c r="H31" s="742"/>
      <c r="I31" s="743">
        <f t="shared" si="5"/>
        <v>464.898</v>
      </c>
      <c r="J31" s="744">
        <f t="shared" si="5"/>
        <v>2385046.7090000003</v>
      </c>
      <c r="K31" s="740">
        <f t="shared" si="5"/>
        <v>201.95999999999998</v>
      </c>
      <c r="L31" s="745">
        <f t="shared" si="2"/>
        <v>2578866.1565145636</v>
      </c>
      <c r="M31" s="6"/>
      <c r="N31" s="10"/>
      <c r="O31" s="19"/>
      <c r="P31" s="83">
        <v>7943.9837</v>
      </c>
      <c r="Q31" s="84">
        <v>2559269.1129538645</v>
      </c>
      <c r="R31" s="149">
        <v>322.1644466558843</v>
      </c>
      <c r="S31" s="109">
        <v>1368.9034</v>
      </c>
      <c r="T31" s="81">
        <v>486747.1449538648</v>
      </c>
      <c r="U31" s="88">
        <v>355.57450215542224</v>
      </c>
      <c r="V31" s="79">
        <v>1429.1491999999998</v>
      </c>
      <c r="W31" s="79">
        <v>572532.647</v>
      </c>
      <c r="X31" s="88">
        <v>400.61082985597307</v>
      </c>
      <c r="Y31" s="83">
        <v>2798.0526</v>
      </c>
      <c r="Z31" s="84">
        <v>1059279.7919538647</v>
      </c>
      <c r="AA31" s="88">
        <v>378.57751207174044</v>
      </c>
      <c r="AB31" s="110">
        <v>865.907</v>
      </c>
      <c r="AC31" s="79">
        <v>234485.20299999998</v>
      </c>
      <c r="AD31" s="85">
        <v>270.7972137885477</v>
      </c>
      <c r="AE31" s="79"/>
      <c r="AF31" s="79"/>
      <c r="AG31" s="88"/>
      <c r="AH31" s="83">
        <v>865.907</v>
      </c>
      <c r="AI31" s="81">
        <v>234485.20299999998</v>
      </c>
      <c r="AJ31" s="88">
        <v>270.7972137885477</v>
      </c>
      <c r="AK31" s="110">
        <v>3918.1411</v>
      </c>
      <c r="AL31" s="79">
        <v>1168754.1390000002</v>
      </c>
      <c r="AM31" s="88">
        <v>298.2930193606351</v>
      </c>
      <c r="AN31" s="110">
        <v>361.88300000000004</v>
      </c>
      <c r="AO31" s="79">
        <v>96749.97899999998</v>
      </c>
      <c r="AP31" s="91">
        <v>267.351544559982</v>
      </c>
      <c r="AQ31" s="746"/>
      <c r="AR31" s="746"/>
    </row>
    <row r="32" spans="1:44" ht="27" customHeight="1">
      <c r="A32" s="729"/>
      <c r="B32" s="756" t="s">
        <v>57</v>
      </c>
      <c r="C32" s="731" t="s">
        <v>24</v>
      </c>
      <c r="D32" s="732">
        <f>SUM('１月:１２月'!D32)</f>
        <v>23.3875</v>
      </c>
      <c r="E32" s="732">
        <f>SUM('１月:１２月'!E32)</f>
        <v>32.310900000000004</v>
      </c>
      <c r="F32" s="748">
        <f t="shared" si="0"/>
        <v>55.69840000000001</v>
      </c>
      <c r="G32" s="734">
        <f>SUM('１月:１２月'!G32)</f>
        <v>7145.956899999999</v>
      </c>
      <c r="H32" s="734"/>
      <c r="I32" s="735">
        <f t="shared" si="1"/>
        <v>7145.956899999999</v>
      </c>
      <c r="J32" s="736">
        <f>SUM('１月:１２月'!J32)</f>
        <v>504.2053999999999</v>
      </c>
      <c r="K32" s="732">
        <f>SUM('１月:１２月'!K32)</f>
        <v>1234.8661</v>
      </c>
      <c r="L32" s="737">
        <f t="shared" si="2"/>
        <v>8940.726799999999</v>
      </c>
      <c r="M32" s="6"/>
      <c r="N32" s="10"/>
      <c r="O32" s="17" t="s">
        <v>49</v>
      </c>
      <c r="P32" s="449">
        <v>8967.9527</v>
      </c>
      <c r="Q32" s="450">
        <v>2164256.3667494375</v>
      </c>
      <c r="R32" s="498">
        <v>241.33226826112025</v>
      </c>
      <c r="S32" s="472">
        <v>1798.9502</v>
      </c>
      <c r="T32" s="470">
        <v>584260.9367494375</v>
      </c>
      <c r="U32" s="454">
        <v>324.7788275347686</v>
      </c>
      <c r="V32" s="470">
        <v>1160.1259</v>
      </c>
      <c r="W32" s="470">
        <v>462033.33799999993</v>
      </c>
      <c r="X32" s="454">
        <v>398.2613766316224</v>
      </c>
      <c r="Y32" s="449">
        <v>2959.0761</v>
      </c>
      <c r="Z32" s="450">
        <v>1046294.2747494373</v>
      </c>
      <c r="AA32" s="454">
        <v>353.588160422585</v>
      </c>
      <c r="AB32" s="471">
        <v>556.357</v>
      </c>
      <c r="AC32" s="470">
        <v>99326.45</v>
      </c>
      <c r="AD32" s="451">
        <v>178.53006253179163</v>
      </c>
      <c r="AE32" s="470"/>
      <c r="AF32" s="470"/>
      <c r="AG32" s="454"/>
      <c r="AH32" s="449">
        <v>556.357</v>
      </c>
      <c r="AI32" s="453">
        <v>99326.45</v>
      </c>
      <c r="AJ32" s="454">
        <v>178.53006253179163</v>
      </c>
      <c r="AK32" s="471">
        <v>4934.993599999999</v>
      </c>
      <c r="AL32" s="470">
        <v>920571.4580000002</v>
      </c>
      <c r="AM32" s="454">
        <v>186.53954444844678</v>
      </c>
      <c r="AN32" s="471">
        <v>517.526</v>
      </c>
      <c r="AO32" s="470">
        <v>98064.184</v>
      </c>
      <c r="AP32" s="455">
        <v>189.48648763540382</v>
      </c>
      <c r="AQ32" s="746"/>
      <c r="AR32" s="746"/>
    </row>
    <row r="33" spans="1:44" ht="27" customHeight="1">
      <c r="A33" s="729" t="s">
        <v>58</v>
      </c>
      <c r="B33" s="757"/>
      <c r="C33" s="754" t="s">
        <v>29</v>
      </c>
      <c r="D33" s="740">
        <f>SUM('１月:１２月'!D33)</f>
        <v>4031.511598241417</v>
      </c>
      <c r="E33" s="740">
        <f>SUM('１月:１２月'!E33)</f>
        <v>4267.762</v>
      </c>
      <c r="F33" s="741">
        <f t="shared" si="0"/>
        <v>8299.273598241416</v>
      </c>
      <c r="G33" s="742">
        <f>SUM('１月:１２月'!G33)</f>
        <v>1589513.509</v>
      </c>
      <c r="H33" s="742"/>
      <c r="I33" s="743">
        <f t="shared" si="1"/>
        <v>1589513.509</v>
      </c>
      <c r="J33" s="744">
        <f>SUM('１月:１２月'!J33)</f>
        <v>61841.692</v>
      </c>
      <c r="K33" s="740">
        <f>SUM('１月:１２月'!K33)</f>
        <v>173142.862</v>
      </c>
      <c r="L33" s="745">
        <f t="shared" si="2"/>
        <v>1832797.3365982415</v>
      </c>
      <c r="M33" s="6"/>
      <c r="N33" s="20"/>
      <c r="O33" s="12" t="s">
        <v>59</v>
      </c>
      <c r="P33" s="100">
        <v>88.58190900137107</v>
      </c>
      <c r="Q33" s="93">
        <v>118.251661507075</v>
      </c>
      <c r="R33" s="93">
        <v>133.4941443915424</v>
      </c>
      <c r="S33" s="101">
        <v>76.09456893248073</v>
      </c>
      <c r="T33" s="102">
        <v>83.3098902113677</v>
      </c>
      <c r="U33" s="93">
        <v>109.48204501334277</v>
      </c>
      <c r="V33" s="103">
        <v>123.18914697103132</v>
      </c>
      <c r="W33" s="104">
        <v>123.91587357707077</v>
      </c>
      <c r="X33" s="93">
        <v>100.58992746025778</v>
      </c>
      <c r="Y33" s="100">
        <v>94.55831838863487</v>
      </c>
      <c r="Z33" s="93">
        <v>101.2410960776343</v>
      </c>
      <c r="AA33" s="93">
        <v>107.06736097138825</v>
      </c>
      <c r="AB33" s="105">
        <v>155.63873556008105</v>
      </c>
      <c r="AC33" s="102">
        <v>236.07528810301787</v>
      </c>
      <c r="AD33" s="93">
        <v>151.68157673183228</v>
      </c>
      <c r="AE33" s="102"/>
      <c r="AF33" s="106"/>
      <c r="AG33" s="93"/>
      <c r="AH33" s="100">
        <v>155.63873556008105</v>
      </c>
      <c r="AI33" s="103">
        <v>236.07528810301787</v>
      </c>
      <c r="AJ33" s="93">
        <v>151.68157673183228</v>
      </c>
      <c r="AK33" s="107">
        <v>79.39505939784807</v>
      </c>
      <c r="AL33" s="93">
        <v>126.95963239390373</v>
      </c>
      <c r="AM33" s="93">
        <v>159.90873154677035</v>
      </c>
      <c r="AN33" s="107">
        <v>69.92556895692198</v>
      </c>
      <c r="AO33" s="104">
        <v>98.65985220455205</v>
      </c>
      <c r="AP33" s="108">
        <v>141.0926699292672</v>
      </c>
      <c r="AQ33" s="746"/>
      <c r="AR33" s="746"/>
    </row>
    <row r="34" spans="1:44" ht="27" customHeight="1">
      <c r="A34" s="729"/>
      <c r="B34" s="756" t="s">
        <v>60</v>
      </c>
      <c r="C34" s="731" t="s">
        <v>24</v>
      </c>
      <c r="D34" s="732">
        <f>SUM('１月:１２月'!D34)</f>
        <v>1.5257</v>
      </c>
      <c r="E34" s="732">
        <f>SUM('１月:１２月'!E34)</f>
        <v>0.6432</v>
      </c>
      <c r="F34" s="748">
        <f t="shared" si="0"/>
        <v>2.1689</v>
      </c>
      <c r="G34" s="734">
        <f>SUM('１月:１２月'!G34)</f>
        <v>3431.065399999999</v>
      </c>
      <c r="H34" s="734"/>
      <c r="I34" s="735">
        <f t="shared" si="1"/>
        <v>3431.065399999999</v>
      </c>
      <c r="J34" s="736">
        <f>SUM('１月:１２月'!J34)</f>
        <v>6.306499999999999</v>
      </c>
      <c r="K34" s="732">
        <f>SUM('１月:１２月'!K34)</f>
        <v>878.9956999999999</v>
      </c>
      <c r="L34" s="737">
        <f t="shared" si="2"/>
        <v>4318.536499999999</v>
      </c>
      <c r="M34" s="6"/>
      <c r="N34" s="10" t="s">
        <v>61</v>
      </c>
      <c r="O34" s="9"/>
      <c r="P34" s="459">
        <v>2987.3592999999996</v>
      </c>
      <c r="Q34" s="460">
        <v>2578866.1565145636</v>
      </c>
      <c r="R34" s="499">
        <v>863.2594534291753</v>
      </c>
      <c r="S34" s="462">
        <v>225.23279999999997</v>
      </c>
      <c r="T34" s="463">
        <v>109299.46651456329</v>
      </c>
      <c r="U34" s="464">
        <v>485.27331061267853</v>
      </c>
      <c r="V34" s="465">
        <v>174.41500000000002</v>
      </c>
      <c r="W34" s="465">
        <v>83853.12299999999</v>
      </c>
      <c r="X34" s="464">
        <v>480.7678410687153</v>
      </c>
      <c r="Y34" s="459">
        <v>399.64779999999996</v>
      </c>
      <c r="Z34" s="460">
        <v>193152.58951456327</v>
      </c>
      <c r="AA34" s="464">
        <v>483.3070256224688</v>
      </c>
      <c r="AB34" s="466">
        <v>3.5250000000000004</v>
      </c>
      <c r="AC34" s="465">
        <v>464.898</v>
      </c>
      <c r="AD34" s="461">
        <v>131.8859574468085</v>
      </c>
      <c r="AE34" s="465"/>
      <c r="AF34" s="465"/>
      <c r="AG34" s="464"/>
      <c r="AH34" s="459">
        <v>3.5250000000000004</v>
      </c>
      <c r="AI34" s="463">
        <v>464.898</v>
      </c>
      <c r="AJ34" s="464">
        <v>131.8859574468085</v>
      </c>
      <c r="AK34" s="466">
        <v>2583.8244999999997</v>
      </c>
      <c r="AL34" s="465">
        <v>2385046.7090000003</v>
      </c>
      <c r="AM34" s="464">
        <v>923.0683852560421</v>
      </c>
      <c r="AN34" s="466">
        <v>0.362</v>
      </c>
      <c r="AO34" s="465">
        <v>201.95999999999998</v>
      </c>
      <c r="AP34" s="467">
        <v>557.9005524861878</v>
      </c>
      <c r="AQ34" s="746"/>
      <c r="AR34" s="746"/>
    </row>
    <row r="35" spans="1:44" ht="27" customHeight="1">
      <c r="A35" s="729" t="s">
        <v>62</v>
      </c>
      <c r="B35" s="757"/>
      <c r="C35" s="754" t="s">
        <v>29</v>
      </c>
      <c r="D35" s="740">
        <f>SUM('１月:１２月'!D35)</f>
        <v>236.671458096695</v>
      </c>
      <c r="E35" s="740">
        <f>SUM('１月:１２月'!E35)</f>
        <v>84.328</v>
      </c>
      <c r="F35" s="741">
        <f t="shared" si="0"/>
        <v>320.999458096695</v>
      </c>
      <c r="G35" s="742">
        <f>SUM('１月:１２月'!G35)</f>
        <v>259276.296</v>
      </c>
      <c r="H35" s="742"/>
      <c r="I35" s="743">
        <f t="shared" si="1"/>
        <v>259276.296</v>
      </c>
      <c r="J35" s="744">
        <f>SUM('１月:１２月'!J35)</f>
        <v>1229.806</v>
      </c>
      <c r="K35" s="740">
        <f>SUM('１月:１２月'!K35)</f>
        <v>63144.39500000001</v>
      </c>
      <c r="L35" s="745">
        <f t="shared" si="2"/>
        <v>323971.4964580967</v>
      </c>
      <c r="M35" s="6"/>
      <c r="N35" s="10"/>
      <c r="O35" s="9"/>
      <c r="P35" s="92">
        <v>3303.1538000000005</v>
      </c>
      <c r="Q35" s="80">
        <v>2507349.414187103</v>
      </c>
      <c r="R35" s="148">
        <v>759.0774048084296</v>
      </c>
      <c r="S35" s="112">
        <v>222.93519999999998</v>
      </c>
      <c r="T35" s="80">
        <v>119817.09718710252</v>
      </c>
      <c r="U35" s="95">
        <v>537.4525745019295</v>
      </c>
      <c r="V35" s="80">
        <v>182.8027</v>
      </c>
      <c r="W35" s="80">
        <v>77632.61499999999</v>
      </c>
      <c r="X35" s="95">
        <v>424.6798050575839</v>
      </c>
      <c r="Y35" s="92">
        <v>405.73789999999997</v>
      </c>
      <c r="Z35" s="80">
        <v>197449.71218710253</v>
      </c>
      <c r="AA35" s="95">
        <v>486.64350110527647</v>
      </c>
      <c r="AB35" s="97">
        <v>7.0694</v>
      </c>
      <c r="AC35" s="80">
        <v>1047.574</v>
      </c>
      <c r="AD35" s="93">
        <v>148.1842872096642</v>
      </c>
      <c r="AE35" s="80"/>
      <c r="AF35" s="80"/>
      <c r="AG35" s="95"/>
      <c r="AH35" s="92">
        <v>7.0694</v>
      </c>
      <c r="AI35" s="82">
        <v>1047.574</v>
      </c>
      <c r="AJ35" s="95">
        <v>148.1842872096642</v>
      </c>
      <c r="AK35" s="97">
        <v>2888.4535000000005</v>
      </c>
      <c r="AL35" s="80">
        <v>2308405.8010000004</v>
      </c>
      <c r="AM35" s="95">
        <v>799.1839927490611</v>
      </c>
      <c r="AN35" s="97">
        <v>1.893</v>
      </c>
      <c r="AO35" s="80">
        <v>446.327</v>
      </c>
      <c r="AP35" s="99">
        <v>235.77760169043844</v>
      </c>
      <c r="AQ35" s="759"/>
      <c r="AR35" s="759"/>
    </row>
    <row r="36" spans="1:44" ht="27" customHeight="1">
      <c r="A36" s="729"/>
      <c r="B36" s="761" t="s">
        <v>31</v>
      </c>
      <c r="C36" s="762" t="s">
        <v>24</v>
      </c>
      <c r="D36" s="763"/>
      <c r="E36" s="763">
        <f>SUM('１月:１２月'!E36)</f>
        <v>0.003</v>
      </c>
      <c r="F36" s="733">
        <f t="shared" si="0"/>
        <v>0.003</v>
      </c>
      <c r="G36" s="764">
        <f>SUM('１月:１２月'!G36)</f>
        <v>6235.632200000001</v>
      </c>
      <c r="H36" s="764"/>
      <c r="I36" s="765">
        <f t="shared" si="1"/>
        <v>6235.632200000001</v>
      </c>
      <c r="J36" s="736"/>
      <c r="K36" s="763">
        <f>SUM('１月:１２月'!K36)</f>
        <v>194.306</v>
      </c>
      <c r="L36" s="766">
        <f t="shared" si="2"/>
        <v>6429.9412</v>
      </c>
      <c r="M36" s="6"/>
      <c r="N36" s="16"/>
      <c r="O36" s="15"/>
      <c r="P36" s="100">
        <v>90.43960653603229</v>
      </c>
      <c r="Q36" s="93">
        <v>102.85228464460533</v>
      </c>
      <c r="R36" s="93">
        <v>113.72482542106998</v>
      </c>
      <c r="S36" s="101">
        <v>101.0306133800315</v>
      </c>
      <c r="T36" s="102">
        <v>91.22192832287095</v>
      </c>
      <c r="U36" s="93">
        <v>90.2913733481309</v>
      </c>
      <c r="V36" s="103">
        <v>95.41161044120247</v>
      </c>
      <c r="W36" s="104">
        <v>108.01275082644067</v>
      </c>
      <c r="X36" s="93">
        <v>113.2071351976641</v>
      </c>
      <c r="Y36" s="100">
        <v>98.49900637825552</v>
      </c>
      <c r="Z36" s="93">
        <v>97.82368754811486</v>
      </c>
      <c r="AA36" s="93">
        <v>99.31439021065117</v>
      </c>
      <c r="AB36" s="105">
        <v>49.86278892126631</v>
      </c>
      <c r="AC36" s="102">
        <v>44.37853554975591</v>
      </c>
      <c r="AD36" s="93">
        <v>89.00131041572891</v>
      </c>
      <c r="AE36" s="102"/>
      <c r="AF36" s="106"/>
      <c r="AG36" s="93"/>
      <c r="AH36" s="100">
        <v>49.86278892126631</v>
      </c>
      <c r="AI36" s="103">
        <v>44.37853554975591</v>
      </c>
      <c r="AJ36" s="93">
        <v>89.00131041572891</v>
      </c>
      <c r="AK36" s="107">
        <v>89.45356052988214</v>
      </c>
      <c r="AL36" s="93">
        <v>103.3200795097118</v>
      </c>
      <c r="AM36" s="93">
        <v>115.50136059167542</v>
      </c>
      <c r="AN36" s="107">
        <v>19.12308505018489</v>
      </c>
      <c r="AO36" s="104">
        <v>45.24933512872848</v>
      </c>
      <c r="AP36" s="108">
        <v>236.62152320078187</v>
      </c>
      <c r="AQ36" s="746"/>
      <c r="AR36" s="746"/>
    </row>
    <row r="37" spans="1:44" ht="27" customHeight="1">
      <c r="A37" s="729" t="s">
        <v>35</v>
      </c>
      <c r="B37" s="757" t="s">
        <v>63</v>
      </c>
      <c r="C37" s="754" t="s">
        <v>29</v>
      </c>
      <c r="D37" s="740"/>
      <c r="E37" s="740">
        <f>SUM('１月:１２月'!E37)</f>
        <v>0.972</v>
      </c>
      <c r="F37" s="741">
        <f t="shared" si="0"/>
        <v>0.972</v>
      </c>
      <c r="G37" s="742">
        <f>SUM('１月:１２月'!G37)</f>
        <v>631957.83</v>
      </c>
      <c r="H37" s="742"/>
      <c r="I37" s="743">
        <f t="shared" si="1"/>
        <v>631957.83</v>
      </c>
      <c r="J37" s="744"/>
      <c r="K37" s="740">
        <f>SUM('１月:１２月'!K37)</f>
        <v>11716.961000000001</v>
      </c>
      <c r="L37" s="745">
        <f t="shared" si="2"/>
        <v>643675.7629999999</v>
      </c>
      <c r="M37" s="6"/>
      <c r="N37" s="10" t="s">
        <v>64</v>
      </c>
      <c r="O37" s="9"/>
      <c r="P37" s="83">
        <v>10304.960500000001</v>
      </c>
      <c r="Q37" s="84">
        <v>1262900.8342470212</v>
      </c>
      <c r="R37" s="149">
        <v>122.55270985725963</v>
      </c>
      <c r="S37" s="109">
        <v>159.47600000000003</v>
      </c>
      <c r="T37" s="81">
        <v>13469.562247021302</v>
      </c>
      <c r="U37" s="138">
        <v>84.46137504716258</v>
      </c>
      <c r="V37" s="79">
        <v>249.99730000000002</v>
      </c>
      <c r="W37" s="79">
        <v>19655.078999999998</v>
      </c>
      <c r="X37" s="88">
        <v>78.62116510858316</v>
      </c>
      <c r="Y37" s="83">
        <v>409.47330000000005</v>
      </c>
      <c r="Z37" s="84">
        <v>33124.641247021296</v>
      </c>
      <c r="AA37" s="88">
        <v>80.89572933576204</v>
      </c>
      <c r="AB37" s="110">
        <v>120.5704</v>
      </c>
      <c r="AC37" s="79">
        <v>5969.253999999999</v>
      </c>
      <c r="AD37" s="88">
        <v>49.508453152680914</v>
      </c>
      <c r="AE37" s="79"/>
      <c r="AF37" s="79"/>
      <c r="AG37" s="88"/>
      <c r="AH37" s="83">
        <v>120.5704</v>
      </c>
      <c r="AI37" s="81">
        <v>5969.253999999999</v>
      </c>
      <c r="AJ37" s="88">
        <v>49.508453152680914</v>
      </c>
      <c r="AK37" s="110">
        <v>9767.967600000002</v>
      </c>
      <c r="AL37" s="79">
        <v>1223457.947</v>
      </c>
      <c r="AM37" s="150">
        <v>125.25204803095372</v>
      </c>
      <c r="AN37" s="110">
        <v>6.9492</v>
      </c>
      <c r="AO37" s="79">
        <v>348.992</v>
      </c>
      <c r="AP37" s="91">
        <v>50.220457031025155</v>
      </c>
      <c r="AQ37" s="746"/>
      <c r="AR37" s="746"/>
    </row>
    <row r="38" spans="1:44" ht="27" customHeight="1">
      <c r="A38" s="729"/>
      <c r="B38" s="756" t="s">
        <v>36</v>
      </c>
      <c r="C38" s="731" t="s">
        <v>24</v>
      </c>
      <c r="D38" s="732">
        <f aca="true" t="shared" si="6" ref="D38:K39">+D32+D34+D36</f>
        <v>24.9132</v>
      </c>
      <c r="E38" s="732">
        <f t="shared" si="6"/>
        <v>32.957100000000004</v>
      </c>
      <c r="F38" s="748">
        <f t="shared" si="6"/>
        <v>57.87030000000001</v>
      </c>
      <c r="G38" s="734">
        <f t="shared" si="6"/>
        <v>16812.6545</v>
      </c>
      <c r="H38" s="734"/>
      <c r="I38" s="735">
        <f t="shared" si="6"/>
        <v>16812.6545</v>
      </c>
      <c r="J38" s="760">
        <f t="shared" si="6"/>
        <v>510.51189999999986</v>
      </c>
      <c r="K38" s="732">
        <f t="shared" si="6"/>
        <v>2308.1677999999997</v>
      </c>
      <c r="L38" s="737">
        <f aca="true" t="shared" si="7" ref="L38:L69">+F38+I38+J38+K38</f>
        <v>19689.2045</v>
      </c>
      <c r="M38" s="6"/>
      <c r="N38" s="10"/>
      <c r="O38" s="9"/>
      <c r="P38" s="449">
        <v>9994.3133</v>
      </c>
      <c r="Q38" s="450">
        <v>1099317.6032011488</v>
      </c>
      <c r="R38" s="498">
        <v>109.9943107848289</v>
      </c>
      <c r="S38" s="452">
        <v>176.33700000000005</v>
      </c>
      <c r="T38" s="450">
        <v>14485.671201148694</v>
      </c>
      <c r="U38" s="454">
        <v>82.14765591537052</v>
      </c>
      <c r="V38" s="450">
        <v>293.98969999999997</v>
      </c>
      <c r="W38" s="450">
        <v>23035.065999999995</v>
      </c>
      <c r="X38" s="454">
        <v>78.35330965676688</v>
      </c>
      <c r="Y38" s="449">
        <v>470.3267</v>
      </c>
      <c r="Z38" s="450">
        <v>37520.73720114869</v>
      </c>
      <c r="AA38" s="454">
        <v>79.77590300773629</v>
      </c>
      <c r="AB38" s="457">
        <v>35.7844</v>
      </c>
      <c r="AC38" s="450">
        <v>1933.5780000000002</v>
      </c>
      <c r="AD38" s="454">
        <v>54.034104246543194</v>
      </c>
      <c r="AE38" s="450"/>
      <c r="AF38" s="450"/>
      <c r="AG38" s="454"/>
      <c r="AH38" s="449">
        <v>35.7844</v>
      </c>
      <c r="AI38" s="453">
        <v>1933.5780000000002</v>
      </c>
      <c r="AJ38" s="454">
        <v>54.034104246543194</v>
      </c>
      <c r="AK38" s="457">
        <v>9485.4005</v>
      </c>
      <c r="AL38" s="450">
        <v>1059727.2550000001</v>
      </c>
      <c r="AM38" s="454">
        <v>111.72193045512418</v>
      </c>
      <c r="AN38" s="457">
        <v>2.8017</v>
      </c>
      <c r="AO38" s="450">
        <v>136.03300000000002</v>
      </c>
      <c r="AP38" s="455">
        <v>48.55373523218047</v>
      </c>
      <c r="AQ38" s="746"/>
      <c r="AR38" s="746"/>
    </row>
    <row r="39" spans="1:44" ht="27" customHeight="1">
      <c r="A39" s="721"/>
      <c r="B39" s="757"/>
      <c r="C39" s="754" t="s">
        <v>29</v>
      </c>
      <c r="D39" s="740">
        <f t="shared" si="6"/>
        <v>4268.183056338112</v>
      </c>
      <c r="E39" s="740">
        <f t="shared" si="6"/>
        <v>4353.062</v>
      </c>
      <c r="F39" s="741">
        <f t="shared" si="6"/>
        <v>8621.245056338112</v>
      </c>
      <c r="G39" s="742">
        <f t="shared" si="6"/>
        <v>2480747.6350000002</v>
      </c>
      <c r="H39" s="742"/>
      <c r="I39" s="743">
        <f t="shared" si="6"/>
        <v>2480747.6350000002</v>
      </c>
      <c r="J39" s="744">
        <f t="shared" si="6"/>
        <v>63071.498</v>
      </c>
      <c r="K39" s="740">
        <f t="shared" si="6"/>
        <v>248004.21800000002</v>
      </c>
      <c r="L39" s="745">
        <f t="shared" si="7"/>
        <v>2800444.5960563384</v>
      </c>
      <c r="M39" s="6"/>
      <c r="N39" s="16"/>
      <c r="O39" s="15"/>
      <c r="P39" s="100">
        <v>103.10823956259208</v>
      </c>
      <c r="Q39" s="93">
        <v>114.88043405923163</v>
      </c>
      <c r="R39" s="93">
        <v>111.41731693468901</v>
      </c>
      <c r="S39" s="101">
        <v>90.43819504698389</v>
      </c>
      <c r="T39" s="102">
        <v>92.98542028175528</v>
      </c>
      <c r="U39" s="93">
        <v>102.81653701010735</v>
      </c>
      <c r="V39" s="103">
        <v>85.0360743930825</v>
      </c>
      <c r="W39" s="104">
        <v>85.32677527383686</v>
      </c>
      <c r="X39" s="93">
        <v>100.34185595093513</v>
      </c>
      <c r="Y39" s="100">
        <v>87.06146174563342</v>
      </c>
      <c r="Z39" s="93">
        <v>88.28355655551243</v>
      </c>
      <c r="AA39" s="93">
        <v>101.40371501393992</v>
      </c>
      <c r="AB39" s="105">
        <v>336.93564793597216</v>
      </c>
      <c r="AC39" s="102">
        <v>308.7154487690695</v>
      </c>
      <c r="AD39" s="93">
        <v>91.6244543016519</v>
      </c>
      <c r="AE39" s="102"/>
      <c r="AF39" s="106"/>
      <c r="AG39" s="93"/>
      <c r="AH39" s="100">
        <v>336.93564793597216</v>
      </c>
      <c r="AI39" s="103">
        <v>308.7154487690695</v>
      </c>
      <c r="AJ39" s="93">
        <v>91.6244543016519</v>
      </c>
      <c r="AK39" s="107">
        <v>102.97896857386255</v>
      </c>
      <c r="AL39" s="93">
        <v>115.45026715388195</v>
      </c>
      <c r="AM39" s="93">
        <v>112.11052970595084</v>
      </c>
      <c r="AN39" s="107">
        <v>248.03512153335475</v>
      </c>
      <c r="AO39" s="104">
        <v>256.54951372093535</v>
      </c>
      <c r="AP39" s="108">
        <v>103.43273651527434</v>
      </c>
      <c r="AQ39" s="746"/>
      <c r="AR39" s="746"/>
    </row>
    <row r="40" spans="1:44" ht="27" customHeight="1">
      <c r="A40" s="728" t="s">
        <v>65</v>
      </c>
      <c r="B40" s="712"/>
      <c r="C40" s="731" t="s">
        <v>24</v>
      </c>
      <c r="D40" s="732">
        <f>SUM('１月:１２月'!D40)</f>
        <v>1.2066999999999999</v>
      </c>
      <c r="E40" s="732">
        <f>SUM('１月:１２月'!E40)</f>
        <v>3.3565000000000005</v>
      </c>
      <c r="F40" s="748">
        <f aca="true" t="shared" si="8" ref="F40:F69">+D40+E40</f>
        <v>4.5632</v>
      </c>
      <c r="G40" s="734">
        <f>SUM('１月:１２月'!G40)</f>
        <v>650.8276000000001</v>
      </c>
      <c r="H40" s="734"/>
      <c r="I40" s="735">
        <f aca="true" t="shared" si="9" ref="I40:I67">+G40+H40</f>
        <v>650.8276000000001</v>
      </c>
      <c r="J40" s="736">
        <f>SUM('１月:１２月'!J40)</f>
        <v>7.9742999999999995</v>
      </c>
      <c r="K40" s="732">
        <f>SUM('１月:１２月'!K40)</f>
        <v>532.305</v>
      </c>
      <c r="L40" s="737">
        <f t="shared" si="7"/>
        <v>1195.6701</v>
      </c>
      <c r="M40" s="6"/>
      <c r="N40" s="10" t="s">
        <v>66</v>
      </c>
      <c r="O40" s="9"/>
      <c r="P40" s="459">
        <v>8940.726799999999</v>
      </c>
      <c r="Q40" s="460">
        <v>1832797.3365982415</v>
      </c>
      <c r="R40" s="499">
        <v>204.99422223685906</v>
      </c>
      <c r="S40" s="462">
        <v>23.3875</v>
      </c>
      <c r="T40" s="463">
        <v>4031.511598241417</v>
      </c>
      <c r="U40" s="464">
        <v>172.3789031850953</v>
      </c>
      <c r="V40" s="465">
        <v>32.310900000000004</v>
      </c>
      <c r="W40" s="465">
        <v>4267.762</v>
      </c>
      <c r="X40" s="464">
        <v>132.08428115589473</v>
      </c>
      <c r="Y40" s="459">
        <v>55.69840000000001</v>
      </c>
      <c r="Z40" s="460">
        <v>8299.273598241416</v>
      </c>
      <c r="AA40" s="464">
        <v>149.00380618189058</v>
      </c>
      <c r="AB40" s="466">
        <v>7145.956899999999</v>
      </c>
      <c r="AC40" s="465">
        <v>1589513.509</v>
      </c>
      <c r="AD40" s="464">
        <v>222.43536187574827</v>
      </c>
      <c r="AE40" s="465"/>
      <c r="AF40" s="465"/>
      <c r="AG40" s="464"/>
      <c r="AH40" s="459">
        <v>7145.956899999999</v>
      </c>
      <c r="AI40" s="463">
        <v>1589513.509</v>
      </c>
      <c r="AJ40" s="464">
        <v>222.43536187574827</v>
      </c>
      <c r="AK40" s="466">
        <v>504.2053999999999</v>
      </c>
      <c r="AL40" s="465">
        <v>61841.692</v>
      </c>
      <c r="AM40" s="464">
        <v>122.65178437200399</v>
      </c>
      <c r="AN40" s="466">
        <v>1234.8661</v>
      </c>
      <c r="AO40" s="465">
        <v>173142.862</v>
      </c>
      <c r="AP40" s="467">
        <v>140.2118513092229</v>
      </c>
      <c r="AQ40" s="746"/>
      <c r="AR40" s="746"/>
    </row>
    <row r="41" spans="1:44" ht="27" customHeight="1">
      <c r="A41" s="767"/>
      <c r="B41" s="722"/>
      <c r="C41" s="754" t="s">
        <v>29</v>
      </c>
      <c r="D41" s="740">
        <f>SUM('１月:１２月'!D41)</f>
        <v>1323.9013056847198</v>
      </c>
      <c r="E41" s="740">
        <f>SUM('１月:１２月'!E41)</f>
        <v>1511.236</v>
      </c>
      <c r="F41" s="741">
        <f t="shared" si="8"/>
        <v>2835.1373056847196</v>
      </c>
      <c r="G41" s="742">
        <f>SUM('１月:１２月'!G41)</f>
        <v>261393.979</v>
      </c>
      <c r="H41" s="742"/>
      <c r="I41" s="743">
        <f t="shared" si="9"/>
        <v>261393.979</v>
      </c>
      <c r="J41" s="744">
        <f>SUM('１月:１２月'!J41)</f>
        <v>1857.487</v>
      </c>
      <c r="K41" s="740">
        <f>SUM('１月:１２月'!K41)</f>
        <v>204569.81700000004</v>
      </c>
      <c r="L41" s="745">
        <f t="shared" si="7"/>
        <v>470656.4203056848</v>
      </c>
      <c r="M41" s="6"/>
      <c r="N41" s="10"/>
      <c r="O41" s="21"/>
      <c r="P41" s="92">
        <v>5712.5671</v>
      </c>
      <c r="Q41" s="80">
        <v>814624.3236867078</v>
      </c>
      <c r="R41" s="148">
        <v>142.60214530989188</v>
      </c>
      <c r="S41" s="112">
        <v>7.3131</v>
      </c>
      <c r="T41" s="80">
        <v>1268.2206867076711</v>
      </c>
      <c r="U41" s="95">
        <v>173.41765963923248</v>
      </c>
      <c r="V41" s="80">
        <v>22.2927</v>
      </c>
      <c r="W41" s="80">
        <v>5252.343</v>
      </c>
      <c r="X41" s="95">
        <v>235.6082035823386</v>
      </c>
      <c r="Y41" s="92">
        <v>29.605800000000002</v>
      </c>
      <c r="Z41" s="80">
        <v>6520.563686707671</v>
      </c>
      <c r="AA41" s="95">
        <v>220.2461573984716</v>
      </c>
      <c r="AB41" s="97">
        <v>4428.9835</v>
      </c>
      <c r="AC41" s="80">
        <v>698727.415</v>
      </c>
      <c r="AD41" s="95">
        <v>157.76247868162073</v>
      </c>
      <c r="AE41" s="80"/>
      <c r="AF41" s="80"/>
      <c r="AG41" s="95"/>
      <c r="AH41" s="92">
        <v>4428.9835</v>
      </c>
      <c r="AI41" s="82">
        <v>698727.415</v>
      </c>
      <c r="AJ41" s="95">
        <v>157.76247868162073</v>
      </c>
      <c r="AK41" s="97">
        <v>85.49409999999999</v>
      </c>
      <c r="AL41" s="80">
        <v>16391.951999999997</v>
      </c>
      <c r="AM41" s="95">
        <v>191.7319674691002</v>
      </c>
      <c r="AN41" s="97">
        <v>1168.4837</v>
      </c>
      <c r="AO41" s="80">
        <v>92984.393</v>
      </c>
      <c r="AP41" s="99">
        <v>79.57697056450166</v>
      </c>
      <c r="AQ41" s="746"/>
      <c r="AR41" s="746"/>
    </row>
    <row r="42" spans="1:44" ht="27" customHeight="1">
      <c r="A42" s="728" t="s">
        <v>67</v>
      </c>
      <c r="B42" s="712"/>
      <c r="C42" s="731" t="s">
        <v>24</v>
      </c>
      <c r="D42" s="732">
        <f>SUM('１月:１２月'!D42)</f>
        <v>15.980999999999998</v>
      </c>
      <c r="E42" s="732">
        <f>SUM('１月:１２月'!E42)</f>
        <v>2.3687000000000005</v>
      </c>
      <c r="F42" s="748">
        <f t="shared" si="8"/>
        <v>18.3497</v>
      </c>
      <c r="G42" s="734">
        <f>SUM('１月:１２月'!G42)</f>
        <v>1306.0665999999999</v>
      </c>
      <c r="H42" s="734"/>
      <c r="I42" s="735">
        <f t="shared" si="9"/>
        <v>1306.0665999999999</v>
      </c>
      <c r="J42" s="736">
        <f>SUM('１月:１２月'!J42)</f>
        <v>782.5723</v>
      </c>
      <c r="K42" s="732">
        <f>SUM('１月:１２月'!K42)</f>
        <v>784.3934</v>
      </c>
      <c r="L42" s="737">
        <f t="shared" si="7"/>
        <v>2891.3819999999996</v>
      </c>
      <c r="M42" s="6"/>
      <c r="N42" s="16"/>
      <c r="O42" s="22"/>
      <c r="P42" s="100">
        <v>156.50979049331426</v>
      </c>
      <c r="Q42" s="93">
        <v>224.98681702795653</v>
      </c>
      <c r="R42" s="93">
        <v>143.75255140193127</v>
      </c>
      <c r="S42" s="101">
        <v>319.8028195977082</v>
      </c>
      <c r="T42" s="102">
        <v>317.8872289733193</v>
      </c>
      <c r="U42" s="93">
        <v>99.40100883825895</v>
      </c>
      <c r="V42" s="103">
        <v>144.93937477290774</v>
      </c>
      <c r="W42" s="104">
        <v>81.25444206518881</v>
      </c>
      <c r="X42" s="93">
        <v>56.06098563106055</v>
      </c>
      <c r="Y42" s="100">
        <v>188.13340629201036</v>
      </c>
      <c r="Z42" s="93">
        <v>127.27846850356954</v>
      </c>
      <c r="AA42" s="93">
        <v>67.65330571116905</v>
      </c>
      <c r="AB42" s="105">
        <v>161.34530417645493</v>
      </c>
      <c r="AC42" s="102">
        <v>227.48692478310727</v>
      </c>
      <c r="AD42" s="93">
        <v>140.99383055754555</v>
      </c>
      <c r="AE42" s="102"/>
      <c r="AF42" s="106"/>
      <c r="AG42" s="93"/>
      <c r="AH42" s="100">
        <v>161.34530417645493</v>
      </c>
      <c r="AI42" s="103">
        <v>227.48692478310727</v>
      </c>
      <c r="AJ42" s="93">
        <v>140.99383055754555</v>
      </c>
      <c r="AK42" s="107">
        <v>589.7546146459229</v>
      </c>
      <c r="AL42" s="93">
        <v>377.2686254815778</v>
      </c>
      <c r="AM42" s="93">
        <v>63.97044060572254</v>
      </c>
      <c r="AN42" s="107">
        <v>105.68107197387519</v>
      </c>
      <c r="AO42" s="104">
        <v>186.20636906238664</v>
      </c>
      <c r="AP42" s="108">
        <v>176.19651805615447</v>
      </c>
      <c r="AQ42" s="746"/>
      <c r="AR42" s="746"/>
    </row>
    <row r="43" spans="1:44" ht="27" customHeight="1">
      <c r="A43" s="767"/>
      <c r="B43" s="722"/>
      <c r="C43" s="754" t="s">
        <v>29</v>
      </c>
      <c r="D43" s="740">
        <f>SUM('１月:１２月'!D43)</f>
        <v>14344.51959356188</v>
      </c>
      <c r="E43" s="740">
        <f>SUM('１月:１２月'!E43)</f>
        <v>723.964</v>
      </c>
      <c r="F43" s="741">
        <f t="shared" si="8"/>
        <v>15068.48359356188</v>
      </c>
      <c r="G43" s="742">
        <f>SUM('１月:１２月'!G43)</f>
        <v>286093.535</v>
      </c>
      <c r="H43" s="742"/>
      <c r="I43" s="743">
        <f t="shared" si="9"/>
        <v>286093.535</v>
      </c>
      <c r="J43" s="744">
        <f>SUM('１月:１２月'!J43)</f>
        <v>127435.59900000002</v>
      </c>
      <c r="K43" s="740">
        <f>SUM('１月:１２月'!K43)</f>
        <v>143816.035</v>
      </c>
      <c r="L43" s="745">
        <f t="shared" si="7"/>
        <v>572413.6525935619</v>
      </c>
      <c r="M43" s="6"/>
      <c r="N43" s="10" t="s">
        <v>68</v>
      </c>
      <c r="O43" s="9"/>
      <c r="P43" s="83">
        <v>4318.536499999999</v>
      </c>
      <c r="Q43" s="84">
        <v>323971.4964580967</v>
      </c>
      <c r="R43" s="149">
        <v>75.01881631846733</v>
      </c>
      <c r="S43" s="109">
        <v>1.5257</v>
      </c>
      <c r="T43" s="81">
        <v>236.671458096695</v>
      </c>
      <c r="U43" s="88">
        <v>155.12319466257784</v>
      </c>
      <c r="V43" s="79">
        <v>0.6432</v>
      </c>
      <c r="W43" s="79">
        <v>84.328</v>
      </c>
      <c r="X43" s="88">
        <v>131.10696517412936</v>
      </c>
      <c r="Y43" s="83">
        <v>2.1689</v>
      </c>
      <c r="Z43" s="84">
        <v>320.999458096695</v>
      </c>
      <c r="AA43" s="88">
        <v>148.00104112531469</v>
      </c>
      <c r="AB43" s="110">
        <v>3431.065399999999</v>
      </c>
      <c r="AC43" s="79">
        <v>259276.296</v>
      </c>
      <c r="AD43" s="88">
        <v>75.56728472736197</v>
      </c>
      <c r="AE43" s="79"/>
      <c r="AF43" s="79"/>
      <c r="AG43" s="88"/>
      <c r="AH43" s="83">
        <v>3431.065399999999</v>
      </c>
      <c r="AI43" s="81">
        <v>259276.296</v>
      </c>
      <c r="AJ43" s="88">
        <v>75.56728472736197</v>
      </c>
      <c r="AK43" s="110">
        <v>6.306499999999999</v>
      </c>
      <c r="AL43" s="79">
        <v>1229.806</v>
      </c>
      <c r="AM43" s="88">
        <v>195.0061048124951</v>
      </c>
      <c r="AN43" s="110">
        <v>878.9956999999999</v>
      </c>
      <c r="AO43" s="79">
        <v>63144.39500000001</v>
      </c>
      <c r="AP43" s="91">
        <v>71.83697826963206</v>
      </c>
      <c r="AQ43" s="746"/>
      <c r="AR43" s="746"/>
    </row>
    <row r="44" spans="1:44" ht="27" customHeight="1">
      <c r="A44" s="728" t="s">
        <v>69</v>
      </c>
      <c r="B44" s="712"/>
      <c r="C44" s="731" t="s">
        <v>24</v>
      </c>
      <c r="D44" s="732"/>
      <c r="E44" s="732"/>
      <c r="F44" s="748"/>
      <c r="G44" s="734">
        <f>SUM('１月:１２月'!G44)</f>
        <v>0.0044</v>
      </c>
      <c r="H44" s="734"/>
      <c r="I44" s="735">
        <f t="shared" si="9"/>
        <v>0.0044</v>
      </c>
      <c r="J44" s="736"/>
      <c r="K44" s="732"/>
      <c r="L44" s="737">
        <f t="shared" si="7"/>
        <v>0.0044</v>
      </c>
      <c r="M44" s="6"/>
      <c r="N44" s="10"/>
      <c r="O44" s="9"/>
      <c r="P44" s="449">
        <v>5380.0156000000015</v>
      </c>
      <c r="Q44" s="450">
        <v>252286.6217667066</v>
      </c>
      <c r="R44" s="498">
        <v>46.893288147102496</v>
      </c>
      <c r="S44" s="452">
        <v>3.038</v>
      </c>
      <c r="T44" s="450">
        <v>345.31776670658746</v>
      </c>
      <c r="U44" s="454">
        <v>113.66615098966014</v>
      </c>
      <c r="V44" s="450">
        <v>7.6576</v>
      </c>
      <c r="W44" s="450">
        <v>866.843</v>
      </c>
      <c r="X44" s="454">
        <v>113.20034997910571</v>
      </c>
      <c r="Y44" s="449">
        <v>10.6956</v>
      </c>
      <c r="Z44" s="450">
        <v>1212.1607667065873</v>
      </c>
      <c r="AA44" s="454">
        <v>113.33265704650391</v>
      </c>
      <c r="AB44" s="457">
        <v>4210.491000000001</v>
      </c>
      <c r="AC44" s="450">
        <v>197680.197</v>
      </c>
      <c r="AD44" s="454">
        <v>46.94944057593282</v>
      </c>
      <c r="AE44" s="450"/>
      <c r="AF44" s="450"/>
      <c r="AG44" s="454"/>
      <c r="AH44" s="449">
        <v>4210.491000000001</v>
      </c>
      <c r="AI44" s="453">
        <v>197680.197</v>
      </c>
      <c r="AJ44" s="454">
        <v>46.94944057593282</v>
      </c>
      <c r="AK44" s="457">
        <v>1.5910000000000002</v>
      </c>
      <c r="AL44" s="450">
        <v>590.222</v>
      </c>
      <c r="AM44" s="454">
        <v>370.97548711502196</v>
      </c>
      <c r="AN44" s="457">
        <v>1157.238</v>
      </c>
      <c r="AO44" s="450">
        <v>52804.04200000001</v>
      </c>
      <c r="AP44" s="455">
        <v>45.629370967769816</v>
      </c>
      <c r="AQ44" s="746"/>
      <c r="AR44" s="746"/>
    </row>
    <row r="45" spans="1:44" ht="27" customHeight="1">
      <c r="A45" s="767"/>
      <c r="B45" s="722"/>
      <c r="C45" s="754" t="s">
        <v>29</v>
      </c>
      <c r="D45" s="740"/>
      <c r="E45" s="740"/>
      <c r="F45" s="741"/>
      <c r="G45" s="742">
        <f>SUM('１月:１２月'!G45)</f>
        <v>9.504</v>
      </c>
      <c r="H45" s="742"/>
      <c r="I45" s="743">
        <f t="shared" si="9"/>
        <v>9.504</v>
      </c>
      <c r="J45" s="744"/>
      <c r="K45" s="740"/>
      <c r="L45" s="745">
        <f t="shared" si="7"/>
        <v>9.504</v>
      </c>
      <c r="M45" s="6"/>
      <c r="N45" s="16"/>
      <c r="O45" s="15"/>
      <c r="P45" s="100">
        <v>80.26996241423534</v>
      </c>
      <c r="Q45" s="93">
        <v>128.41406103478536</v>
      </c>
      <c r="R45" s="93">
        <v>159.97772662717978</v>
      </c>
      <c r="S45" s="101">
        <v>50.22053982883477</v>
      </c>
      <c r="T45" s="102">
        <v>68.53729547538515</v>
      </c>
      <c r="U45" s="93">
        <v>136.47263790667893</v>
      </c>
      <c r="V45" s="103">
        <v>8.399498537400751</v>
      </c>
      <c r="W45" s="104">
        <v>9.728174536796168</v>
      </c>
      <c r="X45" s="93">
        <v>115.81851575399618</v>
      </c>
      <c r="Y45" s="100">
        <v>20.27843225251505</v>
      </c>
      <c r="Z45" s="93">
        <v>26.481591131582576</v>
      </c>
      <c r="AA45" s="93">
        <v>130.58993319514715</v>
      </c>
      <c r="AB45" s="105">
        <v>81.48848673468245</v>
      </c>
      <c r="AC45" s="102">
        <v>131.15946864419607</v>
      </c>
      <c r="AD45" s="93">
        <v>160.95460095023836</v>
      </c>
      <c r="AE45" s="102"/>
      <c r="AF45" s="106"/>
      <c r="AG45" s="93"/>
      <c r="AH45" s="100">
        <v>81.48848673468245</v>
      </c>
      <c r="AI45" s="103">
        <v>131.15946864419607</v>
      </c>
      <c r="AJ45" s="93">
        <v>160.95460095023836</v>
      </c>
      <c r="AK45" s="107">
        <v>396.3859208045253</v>
      </c>
      <c r="AL45" s="93">
        <v>208.36329381148113</v>
      </c>
      <c r="AM45" s="93">
        <v>52.56576555206003</v>
      </c>
      <c r="AN45" s="107">
        <v>75.95634605845987</v>
      </c>
      <c r="AO45" s="104">
        <v>119.5825027940096</v>
      </c>
      <c r="AP45" s="108">
        <v>157.43582860340965</v>
      </c>
      <c r="AQ45" s="746"/>
      <c r="AR45" s="746"/>
    </row>
    <row r="46" spans="1:44" ht="27" customHeight="1">
      <c r="A46" s="728" t="s">
        <v>70</v>
      </c>
      <c r="B46" s="712"/>
      <c r="C46" s="731" t="s">
        <v>24</v>
      </c>
      <c r="D46" s="732">
        <f>SUM('１月:１２月'!D46)</f>
        <v>0.002</v>
      </c>
      <c r="E46" s="732">
        <f>SUM('１月:１２月'!E46)</f>
        <v>0.0048000000000000004</v>
      </c>
      <c r="F46" s="748">
        <f t="shared" si="8"/>
        <v>0.0068000000000000005</v>
      </c>
      <c r="G46" s="734">
        <f>SUM('１月:１２月'!G46)</f>
        <v>0.22320000000000004</v>
      </c>
      <c r="H46" s="734"/>
      <c r="I46" s="735">
        <f t="shared" si="9"/>
        <v>0.22320000000000004</v>
      </c>
      <c r="J46" s="736">
        <f>SUM('１月:１２月'!J46)</f>
        <v>0.0752</v>
      </c>
      <c r="K46" s="732">
        <f>SUM('１月:１２月'!K46)</f>
        <v>0.010300000000000002</v>
      </c>
      <c r="L46" s="737">
        <f t="shared" si="7"/>
        <v>0.3155</v>
      </c>
      <c r="M46" s="6"/>
      <c r="N46" s="10" t="s">
        <v>71</v>
      </c>
      <c r="O46" s="9"/>
      <c r="P46" s="459">
        <v>1072.8093999999999</v>
      </c>
      <c r="Q46" s="460">
        <v>677099.4035410617</v>
      </c>
      <c r="R46" s="499">
        <v>631.1460391203337</v>
      </c>
      <c r="S46" s="462">
        <v>106.49139999999998</v>
      </c>
      <c r="T46" s="463">
        <v>88299.6995410616</v>
      </c>
      <c r="U46" s="464">
        <v>829.1721166315929</v>
      </c>
      <c r="V46" s="465">
        <v>107.64110000000001</v>
      </c>
      <c r="W46" s="465">
        <v>88406.772</v>
      </c>
      <c r="X46" s="464">
        <v>821.3105588850354</v>
      </c>
      <c r="Y46" s="459">
        <v>214.1325</v>
      </c>
      <c r="Z46" s="460">
        <v>176706.4715410616</v>
      </c>
      <c r="AA46" s="464">
        <v>825.2202329915431</v>
      </c>
      <c r="AB46" s="466">
        <v>786.5701000000001</v>
      </c>
      <c r="AC46" s="465">
        <v>433182.268</v>
      </c>
      <c r="AD46" s="464">
        <v>550.7230290091118</v>
      </c>
      <c r="AE46" s="465"/>
      <c r="AF46" s="465"/>
      <c r="AG46" s="464"/>
      <c r="AH46" s="459">
        <v>786.5701000000001</v>
      </c>
      <c r="AI46" s="463">
        <v>433182.268</v>
      </c>
      <c r="AJ46" s="464">
        <v>550.7230290091118</v>
      </c>
      <c r="AK46" s="466">
        <v>30.017599999999998</v>
      </c>
      <c r="AL46" s="465">
        <v>37379.788</v>
      </c>
      <c r="AM46" s="464">
        <v>1245.262379404083</v>
      </c>
      <c r="AN46" s="466">
        <v>42.0892</v>
      </c>
      <c r="AO46" s="465">
        <v>29830.875999999997</v>
      </c>
      <c r="AP46" s="467">
        <v>708.7536945344649</v>
      </c>
      <c r="AQ46" s="746"/>
      <c r="AR46" s="746"/>
    </row>
    <row r="47" spans="1:44" ht="27" customHeight="1">
      <c r="A47" s="767"/>
      <c r="B47" s="722"/>
      <c r="C47" s="754" t="s">
        <v>29</v>
      </c>
      <c r="D47" s="740">
        <f>SUM('１月:１２月'!D47)</f>
        <v>1.943999967003657</v>
      </c>
      <c r="E47" s="740">
        <f>SUM('１月:１２月'!E47)</f>
        <v>2.853</v>
      </c>
      <c r="F47" s="741">
        <f t="shared" si="8"/>
        <v>4.796999967003657</v>
      </c>
      <c r="G47" s="742">
        <f>SUM('１月:１２月'!G47)</f>
        <v>149.574</v>
      </c>
      <c r="H47" s="742"/>
      <c r="I47" s="743">
        <f t="shared" si="9"/>
        <v>149.574</v>
      </c>
      <c r="J47" s="744">
        <f>SUM('１月:１２月'!J47)</f>
        <v>121.816</v>
      </c>
      <c r="K47" s="740">
        <f>SUM('１月:１２月'!K47)</f>
        <v>6.986</v>
      </c>
      <c r="L47" s="745">
        <f t="shared" si="7"/>
        <v>283.17299996700365</v>
      </c>
      <c r="M47" s="6"/>
      <c r="N47" s="10"/>
      <c r="O47" s="21"/>
      <c r="P47" s="92">
        <v>798.6622000000001</v>
      </c>
      <c r="Q47" s="80">
        <v>422624.80998621305</v>
      </c>
      <c r="R47" s="148">
        <v>529.1659101760581</v>
      </c>
      <c r="S47" s="112">
        <v>55.15430000000001</v>
      </c>
      <c r="T47" s="80">
        <v>57585.90798621301</v>
      </c>
      <c r="U47" s="95">
        <v>1044.0873691845059</v>
      </c>
      <c r="V47" s="80">
        <v>50.4941</v>
      </c>
      <c r="W47" s="80">
        <v>57193.158</v>
      </c>
      <c r="X47" s="95">
        <v>1132.6701139341033</v>
      </c>
      <c r="Y47" s="92">
        <v>105.64840000000001</v>
      </c>
      <c r="Z47" s="80">
        <v>114779.06598621301</v>
      </c>
      <c r="AA47" s="95">
        <v>1086.425028549538</v>
      </c>
      <c r="AB47" s="97">
        <v>647.0293</v>
      </c>
      <c r="AC47" s="80">
        <v>265569.454</v>
      </c>
      <c r="AD47" s="95">
        <v>410.44424726979133</v>
      </c>
      <c r="AE47" s="80"/>
      <c r="AF47" s="80"/>
      <c r="AG47" s="95"/>
      <c r="AH47" s="92">
        <v>647.0293</v>
      </c>
      <c r="AI47" s="82">
        <v>265569.454</v>
      </c>
      <c r="AJ47" s="95">
        <v>410.44424726979133</v>
      </c>
      <c r="AK47" s="97">
        <v>13.456999999999999</v>
      </c>
      <c r="AL47" s="80">
        <v>21087.288</v>
      </c>
      <c r="AM47" s="95">
        <v>1567.0125585197297</v>
      </c>
      <c r="AN47" s="97">
        <v>32.5275</v>
      </c>
      <c r="AO47" s="80">
        <v>21189.002</v>
      </c>
      <c r="AP47" s="99">
        <v>651.4180923833678</v>
      </c>
      <c r="AQ47" s="746"/>
      <c r="AR47" s="746"/>
    </row>
    <row r="48" spans="1:44" ht="27" customHeight="1">
      <c r="A48" s="728" t="s">
        <v>72</v>
      </c>
      <c r="B48" s="712"/>
      <c r="C48" s="731" t="s">
        <v>24</v>
      </c>
      <c r="D48" s="732">
        <f>SUM('１月:１２月'!D48)</f>
        <v>0.15100000000000002</v>
      </c>
      <c r="E48" s="732">
        <f>SUM('１月:１２月'!E48)</f>
        <v>0.0347</v>
      </c>
      <c r="F48" s="748">
        <f t="shared" si="8"/>
        <v>0.18570000000000003</v>
      </c>
      <c r="G48" s="734">
        <f>SUM('１月:１２月'!G48)</f>
        <v>0.41900000000000004</v>
      </c>
      <c r="H48" s="734"/>
      <c r="I48" s="735">
        <f t="shared" si="9"/>
        <v>0.41900000000000004</v>
      </c>
      <c r="J48" s="736">
        <f>SUM('１月:１２月'!J48)</f>
        <v>0.3032</v>
      </c>
      <c r="K48" s="732">
        <f>SUM('１月:１２月'!K48)</f>
        <v>0.052000000000000005</v>
      </c>
      <c r="L48" s="737">
        <f t="shared" si="7"/>
        <v>0.9599000000000001</v>
      </c>
      <c r="M48" s="6"/>
      <c r="N48" s="16"/>
      <c r="O48" s="22"/>
      <c r="P48" s="100">
        <v>134.32580132125943</v>
      </c>
      <c r="Q48" s="93">
        <v>160.21288564747303</v>
      </c>
      <c r="R48" s="93">
        <v>119.27186294187884</v>
      </c>
      <c r="S48" s="101">
        <v>193.07905276651132</v>
      </c>
      <c r="T48" s="102">
        <v>153.33560349904002</v>
      </c>
      <c r="U48" s="93">
        <v>79.41597045458231</v>
      </c>
      <c r="V48" s="103">
        <v>213.17559873331734</v>
      </c>
      <c r="W48" s="104">
        <v>154.5757833480711</v>
      </c>
      <c r="X48" s="93">
        <v>72.51101170422669</v>
      </c>
      <c r="Y48" s="100">
        <v>202.68409176097316</v>
      </c>
      <c r="Z48" s="93">
        <v>153.95357160537196</v>
      </c>
      <c r="AA48" s="93">
        <v>75.95740261003343</v>
      </c>
      <c r="AB48" s="105">
        <v>121.56638037875567</v>
      </c>
      <c r="AC48" s="102">
        <v>163.114492828682</v>
      </c>
      <c r="AD48" s="93">
        <v>134.17730487695522</v>
      </c>
      <c r="AE48" s="102"/>
      <c r="AF48" s="106"/>
      <c r="AG48" s="93"/>
      <c r="AH48" s="100">
        <v>121.56638037875567</v>
      </c>
      <c r="AI48" s="103">
        <v>163.114492828682</v>
      </c>
      <c r="AJ48" s="93">
        <v>134.17730487695522</v>
      </c>
      <c r="AK48" s="107">
        <v>223.06308984171807</v>
      </c>
      <c r="AL48" s="93">
        <v>177.26218753212837</v>
      </c>
      <c r="AM48" s="93">
        <v>79.46728777849832</v>
      </c>
      <c r="AN48" s="107">
        <v>129.39574206440702</v>
      </c>
      <c r="AO48" s="104">
        <v>140.78471463639482</v>
      </c>
      <c r="AP48" s="108">
        <v>108.80165945979812</v>
      </c>
      <c r="AQ48" s="746"/>
      <c r="AR48" s="746"/>
    </row>
    <row r="49" spans="1:44" ht="27" customHeight="1">
      <c r="A49" s="767"/>
      <c r="B49" s="722"/>
      <c r="C49" s="754" t="s">
        <v>29</v>
      </c>
      <c r="D49" s="740">
        <f>SUM('１月:１２月'!D49)</f>
        <v>84.28802464969625</v>
      </c>
      <c r="E49" s="740">
        <f>SUM('１月:１２月'!E49)</f>
        <v>22.218999999999998</v>
      </c>
      <c r="F49" s="741">
        <f t="shared" si="8"/>
        <v>106.50702464969625</v>
      </c>
      <c r="G49" s="742">
        <f>SUM('１月:１２月'!G49)</f>
        <v>329.271</v>
      </c>
      <c r="H49" s="742"/>
      <c r="I49" s="743">
        <f t="shared" si="9"/>
        <v>329.271</v>
      </c>
      <c r="J49" s="744">
        <f>SUM('１月:１２月'!J49)</f>
        <v>256.177</v>
      </c>
      <c r="K49" s="740">
        <f>SUM('１月:１２月'!K49)</f>
        <v>53.248999999999995</v>
      </c>
      <c r="L49" s="745">
        <f t="shared" si="7"/>
        <v>745.2040246496963</v>
      </c>
      <c r="M49" s="6"/>
      <c r="N49" s="10" t="s">
        <v>73</v>
      </c>
      <c r="O49" s="21"/>
      <c r="P49" s="83">
        <v>1714.1189000000004</v>
      </c>
      <c r="Q49" s="84">
        <v>697378.8547445748</v>
      </c>
      <c r="R49" s="149">
        <v>406.84392123823767</v>
      </c>
      <c r="S49" s="109">
        <v>50.50949999999999</v>
      </c>
      <c r="T49" s="81">
        <v>37655.962744574645</v>
      </c>
      <c r="U49" s="88">
        <v>745.5223818207397</v>
      </c>
      <c r="V49" s="79">
        <v>91.93639999999998</v>
      </c>
      <c r="W49" s="79">
        <v>44862.29999999999</v>
      </c>
      <c r="X49" s="88">
        <v>487.9710321483112</v>
      </c>
      <c r="Y49" s="83">
        <v>142.44589999999997</v>
      </c>
      <c r="Z49" s="84">
        <v>82518.26274457463</v>
      </c>
      <c r="AA49" s="88">
        <v>579.2954570442157</v>
      </c>
      <c r="AB49" s="110">
        <v>1404.8236000000004</v>
      </c>
      <c r="AC49" s="79">
        <v>493701.3680000001</v>
      </c>
      <c r="AD49" s="88">
        <v>351.4329969969183</v>
      </c>
      <c r="AE49" s="79"/>
      <c r="AF49" s="79"/>
      <c r="AG49" s="85"/>
      <c r="AH49" s="83">
        <v>1404.8236000000004</v>
      </c>
      <c r="AI49" s="81">
        <v>493701.3680000001</v>
      </c>
      <c r="AJ49" s="88">
        <v>351.4329969969183</v>
      </c>
      <c r="AK49" s="110">
        <v>39.92100000000001</v>
      </c>
      <c r="AL49" s="79">
        <v>29855.032000000007</v>
      </c>
      <c r="AM49" s="88">
        <v>747.8528092983643</v>
      </c>
      <c r="AN49" s="110">
        <v>126.92839999999998</v>
      </c>
      <c r="AO49" s="79">
        <v>91304.19200000001</v>
      </c>
      <c r="AP49" s="91">
        <v>719.3361926881614</v>
      </c>
      <c r="AQ49" s="746"/>
      <c r="AR49" s="746"/>
    </row>
    <row r="50" spans="1:44" ht="27" customHeight="1">
      <c r="A50" s="728" t="s">
        <v>74</v>
      </c>
      <c r="B50" s="712"/>
      <c r="C50" s="731" t="s">
        <v>24</v>
      </c>
      <c r="D50" s="732">
        <f>SUM('１月:１２月'!D50)</f>
        <v>449.06710000000004</v>
      </c>
      <c r="E50" s="732">
        <f>SUM('１月:１２月'!E50)</f>
        <v>750.2890000000001</v>
      </c>
      <c r="F50" s="748">
        <f t="shared" si="8"/>
        <v>1199.3561000000002</v>
      </c>
      <c r="G50" s="734">
        <f>SUM('１月:１２月'!G50)</f>
        <v>35732.36380000001</v>
      </c>
      <c r="H50" s="734"/>
      <c r="I50" s="735">
        <f t="shared" si="9"/>
        <v>35732.36380000001</v>
      </c>
      <c r="J50" s="736">
        <f>SUM('１月:１２月'!J50)</f>
        <v>6545.4477</v>
      </c>
      <c r="K50" s="732">
        <f>SUM('１月:１２月'!K50)</f>
        <v>3186.4058</v>
      </c>
      <c r="L50" s="737">
        <f t="shared" si="7"/>
        <v>46663.5734</v>
      </c>
      <c r="M50" s="6"/>
      <c r="N50" s="10" t="s">
        <v>75</v>
      </c>
      <c r="O50" s="21"/>
      <c r="P50" s="449">
        <v>1182.6182999999999</v>
      </c>
      <c r="Q50" s="450">
        <v>479687.8971022504</v>
      </c>
      <c r="R50" s="498">
        <v>405.6151482707907</v>
      </c>
      <c r="S50" s="472">
        <v>57.4198</v>
      </c>
      <c r="T50" s="470">
        <v>47966.069102250396</v>
      </c>
      <c r="U50" s="454">
        <v>835.3576484461875</v>
      </c>
      <c r="V50" s="470">
        <v>76.19570000000002</v>
      </c>
      <c r="W50" s="470">
        <v>50827.26099999999</v>
      </c>
      <c r="X50" s="451">
        <v>667.0620651821557</v>
      </c>
      <c r="Y50" s="449">
        <v>133.61550000000003</v>
      </c>
      <c r="Z50" s="450">
        <v>98793.33010225039</v>
      </c>
      <c r="AA50" s="454">
        <v>739.3852517279086</v>
      </c>
      <c r="AB50" s="471">
        <v>966.7794</v>
      </c>
      <c r="AC50" s="470">
        <v>327693.09900000005</v>
      </c>
      <c r="AD50" s="454">
        <v>338.95333206313666</v>
      </c>
      <c r="AE50" s="470"/>
      <c r="AF50" s="470"/>
      <c r="AG50" s="451"/>
      <c r="AH50" s="449">
        <v>966.7794</v>
      </c>
      <c r="AI50" s="453">
        <v>327693.09900000005</v>
      </c>
      <c r="AJ50" s="454">
        <v>338.95333206313666</v>
      </c>
      <c r="AK50" s="471">
        <v>34.5013</v>
      </c>
      <c r="AL50" s="470">
        <v>24946.199999999997</v>
      </c>
      <c r="AM50" s="454">
        <v>723.0510154689822</v>
      </c>
      <c r="AN50" s="471">
        <v>47.7221</v>
      </c>
      <c r="AO50" s="470">
        <v>28255.268000000004</v>
      </c>
      <c r="AP50" s="455">
        <v>592.0793091670317</v>
      </c>
      <c r="AQ50" s="746"/>
      <c r="AR50" s="746"/>
    </row>
    <row r="51" spans="1:44" ht="27" customHeight="1">
      <c r="A51" s="767"/>
      <c r="B51" s="722"/>
      <c r="C51" s="754" t="s">
        <v>29</v>
      </c>
      <c r="D51" s="740">
        <f>SUM('１月:１２月'!D51)</f>
        <v>33721.975050013556</v>
      </c>
      <c r="E51" s="740">
        <f>SUM('１月:１２月'!E51)</f>
        <v>57844.302</v>
      </c>
      <c r="F51" s="741">
        <f t="shared" si="8"/>
        <v>91566.27705001357</v>
      </c>
      <c r="G51" s="742">
        <f>SUM('１月:１２月'!G51)</f>
        <v>3221246.166</v>
      </c>
      <c r="H51" s="742"/>
      <c r="I51" s="743">
        <f t="shared" si="9"/>
        <v>3221246.166</v>
      </c>
      <c r="J51" s="744">
        <f>SUM('１月:１２月'!J51)</f>
        <v>654142.4099999999</v>
      </c>
      <c r="K51" s="740">
        <f>SUM('１月:１２月'!K51)</f>
        <v>297702.12100000004</v>
      </c>
      <c r="L51" s="745">
        <f t="shared" si="7"/>
        <v>4264656.974050014</v>
      </c>
      <c r="M51" s="6"/>
      <c r="N51" s="16"/>
      <c r="O51" s="22"/>
      <c r="P51" s="100">
        <v>144.94270044696592</v>
      </c>
      <c r="Q51" s="93">
        <v>145.38179073463704</v>
      </c>
      <c r="R51" s="93">
        <v>100.30294060088374</v>
      </c>
      <c r="S51" s="101">
        <v>87.96530116788979</v>
      </c>
      <c r="T51" s="102">
        <v>78.50541736972973</v>
      </c>
      <c r="U51" s="93">
        <v>89.24589164981653</v>
      </c>
      <c r="V51" s="103">
        <v>120.65825236857192</v>
      </c>
      <c r="W51" s="104">
        <v>88.26424858896095</v>
      </c>
      <c r="X51" s="93">
        <v>73.15226837476662</v>
      </c>
      <c r="Y51" s="100">
        <v>106.60881409716683</v>
      </c>
      <c r="Z51" s="93">
        <v>83.52614762471194</v>
      </c>
      <c r="AA51" s="93">
        <v>78.34825697299608</v>
      </c>
      <c r="AB51" s="105">
        <v>145.30963320070748</v>
      </c>
      <c r="AC51" s="102">
        <v>150.65967806664125</v>
      </c>
      <c r="AD51" s="93">
        <v>103.68182394249396</v>
      </c>
      <c r="AE51" s="102"/>
      <c r="AF51" s="106"/>
      <c r="AG51" s="93"/>
      <c r="AH51" s="100">
        <v>145.30963320070748</v>
      </c>
      <c r="AI51" s="103">
        <v>150.65967806664125</v>
      </c>
      <c r="AJ51" s="93">
        <v>103.68182394249396</v>
      </c>
      <c r="AK51" s="107">
        <v>115.70868344091383</v>
      </c>
      <c r="AL51" s="93">
        <v>119.67767435521246</v>
      </c>
      <c r="AM51" s="93">
        <v>103.43015821826836</v>
      </c>
      <c r="AN51" s="107">
        <v>265.9740455679863</v>
      </c>
      <c r="AO51" s="104">
        <v>323.1404211066057</v>
      </c>
      <c r="AP51" s="108">
        <v>121.49321578221696</v>
      </c>
      <c r="AQ51" s="746"/>
      <c r="AR51" s="746"/>
    </row>
    <row r="52" spans="1:44" ht="27" customHeight="1">
      <c r="A52" s="728" t="s">
        <v>76</v>
      </c>
      <c r="B52" s="712"/>
      <c r="C52" s="731" t="s">
        <v>24</v>
      </c>
      <c r="D52" s="732">
        <f>SUM('１月:１２月'!D52)</f>
        <v>20.898999999999997</v>
      </c>
      <c r="E52" s="732">
        <f>SUM('１月:１２月'!E52)</f>
        <v>32.522</v>
      </c>
      <c r="F52" s="748">
        <f t="shared" si="8"/>
        <v>53.42099999999999</v>
      </c>
      <c r="G52" s="734">
        <f>SUM('１月:１２月'!G52)</f>
        <v>30.696</v>
      </c>
      <c r="H52" s="734"/>
      <c r="I52" s="735">
        <f t="shared" si="9"/>
        <v>30.696</v>
      </c>
      <c r="J52" s="736">
        <f>SUM('１月:１２月'!J52)</f>
        <v>27220.841900000003</v>
      </c>
      <c r="K52" s="732">
        <f>SUM('１月:１２月'!K52)</f>
        <v>26064.9503</v>
      </c>
      <c r="L52" s="737">
        <f t="shared" si="7"/>
        <v>53369.9092</v>
      </c>
      <c r="M52" s="6"/>
      <c r="N52" s="10" t="s">
        <v>77</v>
      </c>
      <c r="O52" s="9"/>
      <c r="P52" s="459">
        <v>4092.0987</v>
      </c>
      <c r="Q52" s="460">
        <v>497494.755</v>
      </c>
      <c r="R52" s="499">
        <v>121.5744759528894</v>
      </c>
      <c r="S52" s="462"/>
      <c r="T52" s="463"/>
      <c r="U52" s="464"/>
      <c r="V52" s="465"/>
      <c r="W52" s="465"/>
      <c r="X52" s="464"/>
      <c r="Y52" s="459"/>
      <c r="Z52" s="460"/>
      <c r="AA52" s="464"/>
      <c r="AB52" s="466">
        <v>2985.194</v>
      </c>
      <c r="AC52" s="465">
        <v>385886.671</v>
      </c>
      <c r="AD52" s="464">
        <v>129.26686540305252</v>
      </c>
      <c r="AE52" s="465"/>
      <c r="AF52" s="465"/>
      <c r="AG52" s="464"/>
      <c r="AH52" s="459">
        <v>2985.194</v>
      </c>
      <c r="AI52" s="463">
        <v>385886.671</v>
      </c>
      <c r="AJ52" s="464">
        <v>129.26686540305252</v>
      </c>
      <c r="AK52" s="466">
        <v>2.5704</v>
      </c>
      <c r="AL52" s="465">
        <v>339.014</v>
      </c>
      <c r="AM52" s="464">
        <v>131.8915343915344</v>
      </c>
      <c r="AN52" s="466">
        <v>1104.3343</v>
      </c>
      <c r="AO52" s="465">
        <v>111269.07</v>
      </c>
      <c r="AP52" s="467">
        <v>100.75669115774092</v>
      </c>
      <c r="AQ52" s="746"/>
      <c r="AR52" s="746"/>
    </row>
    <row r="53" spans="1:44" ht="27" customHeight="1">
      <c r="A53" s="767"/>
      <c r="B53" s="722"/>
      <c r="C53" s="754" t="s">
        <v>29</v>
      </c>
      <c r="D53" s="740">
        <f>SUM('１月:１２月'!D53)</f>
        <v>12740.673410950798</v>
      </c>
      <c r="E53" s="740">
        <f>SUM('１月:１２月'!E53)</f>
        <v>16432.253</v>
      </c>
      <c r="F53" s="741">
        <f t="shared" si="8"/>
        <v>29172.9264109508</v>
      </c>
      <c r="G53" s="742">
        <f>SUM('１月:１２月'!G53)</f>
        <v>13778.56</v>
      </c>
      <c r="H53" s="742"/>
      <c r="I53" s="743">
        <f t="shared" si="9"/>
        <v>13778.56</v>
      </c>
      <c r="J53" s="744">
        <f>SUM('１月:１２月'!J53)</f>
        <v>2659675.7600000002</v>
      </c>
      <c r="K53" s="740">
        <f>SUM('１月:１２月'!K53)</f>
        <v>2562590.271</v>
      </c>
      <c r="L53" s="745">
        <f t="shared" si="7"/>
        <v>5265217.517410951</v>
      </c>
      <c r="M53" s="6"/>
      <c r="N53" s="10"/>
      <c r="O53" s="9"/>
      <c r="P53" s="92">
        <v>3068.3366000000005</v>
      </c>
      <c r="Q53" s="80">
        <v>402992.68499999994</v>
      </c>
      <c r="R53" s="148">
        <v>131.33913828098255</v>
      </c>
      <c r="S53" s="112"/>
      <c r="T53" s="80"/>
      <c r="U53" s="95"/>
      <c r="V53" s="80"/>
      <c r="W53" s="80"/>
      <c r="X53" s="93"/>
      <c r="Y53" s="92"/>
      <c r="Z53" s="80"/>
      <c r="AA53" s="95"/>
      <c r="AB53" s="97">
        <v>2619.2596000000003</v>
      </c>
      <c r="AC53" s="80">
        <v>364419.80199999997</v>
      </c>
      <c r="AD53" s="95">
        <v>139.1308452205348</v>
      </c>
      <c r="AE53" s="80"/>
      <c r="AF53" s="80"/>
      <c r="AG53" s="95"/>
      <c r="AH53" s="92">
        <v>2619.2596000000003</v>
      </c>
      <c r="AI53" s="82">
        <v>364419.80199999997</v>
      </c>
      <c r="AJ53" s="95">
        <v>139.1308452205348</v>
      </c>
      <c r="AK53" s="97">
        <v>6.118</v>
      </c>
      <c r="AL53" s="80">
        <v>548.4419999999998</v>
      </c>
      <c r="AM53" s="95">
        <v>89.64400130761683</v>
      </c>
      <c r="AN53" s="97">
        <v>442.9590000000001</v>
      </c>
      <c r="AO53" s="80">
        <v>38024.441</v>
      </c>
      <c r="AP53" s="99">
        <v>85.8418973313557</v>
      </c>
      <c r="AQ53" s="746"/>
      <c r="AR53" s="746"/>
    </row>
    <row r="54" spans="1:44" ht="27" customHeight="1">
      <c r="A54" s="728" t="s">
        <v>78</v>
      </c>
      <c r="B54" s="712"/>
      <c r="C54" s="731" t="s">
        <v>24</v>
      </c>
      <c r="D54" s="732">
        <f>SUM('１月:１２月'!D54)</f>
        <v>0.8743</v>
      </c>
      <c r="E54" s="732">
        <f>SUM('１月:１２月'!E54)</f>
        <v>9.120099999999999</v>
      </c>
      <c r="F54" s="748">
        <f t="shared" si="8"/>
        <v>9.994399999999999</v>
      </c>
      <c r="G54" s="734">
        <f>SUM('１月:１２月'!G54)</f>
        <v>2133.3504000000003</v>
      </c>
      <c r="H54" s="734"/>
      <c r="I54" s="735">
        <f t="shared" si="9"/>
        <v>2133.3504000000003</v>
      </c>
      <c r="J54" s="736">
        <f>SUM('１月:１２月'!J54)</f>
        <v>1215.5617</v>
      </c>
      <c r="K54" s="732">
        <f>SUM('１月:１２月'!K54)</f>
        <v>6017.623799999999</v>
      </c>
      <c r="L54" s="737">
        <f t="shared" si="7"/>
        <v>9376.530299999999</v>
      </c>
      <c r="M54" s="6"/>
      <c r="N54" s="16"/>
      <c r="O54" s="15"/>
      <c r="P54" s="100">
        <v>133.3653778402278</v>
      </c>
      <c r="Q54" s="93">
        <v>123.45007081207939</v>
      </c>
      <c r="R54" s="93">
        <v>92.5653065370332</v>
      </c>
      <c r="S54" s="101"/>
      <c r="T54" s="102"/>
      <c r="U54" s="93"/>
      <c r="V54" s="103"/>
      <c r="W54" s="104"/>
      <c r="X54" s="93"/>
      <c r="Y54" s="100"/>
      <c r="Z54" s="93"/>
      <c r="AA54" s="93"/>
      <c r="AB54" s="105">
        <v>113.97090994722323</v>
      </c>
      <c r="AC54" s="102">
        <v>105.89069772887918</v>
      </c>
      <c r="AD54" s="93">
        <v>92.9102854210028</v>
      </c>
      <c r="AE54" s="102"/>
      <c r="AF54" s="106"/>
      <c r="AG54" s="93"/>
      <c r="AH54" s="100">
        <v>113.97090994722323</v>
      </c>
      <c r="AI54" s="103">
        <v>105.89069772887918</v>
      </c>
      <c r="AJ54" s="93">
        <v>92.9102854210028</v>
      </c>
      <c r="AK54" s="107">
        <v>42.0137299771167</v>
      </c>
      <c r="AL54" s="93">
        <v>61.814011326630734</v>
      </c>
      <c r="AM54" s="93">
        <v>147.12812064127252</v>
      </c>
      <c r="AN54" s="107">
        <v>249.3084687296115</v>
      </c>
      <c r="AO54" s="104">
        <v>292.62513024188837</v>
      </c>
      <c r="AP54" s="108">
        <v>117.3747252682604</v>
      </c>
      <c r="AQ54" s="746"/>
      <c r="AR54" s="746"/>
    </row>
    <row r="55" spans="1:44" ht="27" customHeight="1">
      <c r="A55" s="767"/>
      <c r="B55" s="722"/>
      <c r="C55" s="754" t="s">
        <v>29</v>
      </c>
      <c r="D55" s="740">
        <f>SUM('１月:１２月'!D55)</f>
        <v>826.7363075955789</v>
      </c>
      <c r="E55" s="740">
        <f>SUM('１月:１２月'!E55)</f>
        <v>4041.37</v>
      </c>
      <c r="F55" s="741">
        <f t="shared" si="8"/>
        <v>4868.106307595579</v>
      </c>
      <c r="G55" s="742">
        <f>SUM('１月:１２月'!G55)</f>
        <v>988871.9049999999</v>
      </c>
      <c r="H55" s="742"/>
      <c r="I55" s="743">
        <f t="shared" si="9"/>
        <v>988871.9049999999</v>
      </c>
      <c r="J55" s="744">
        <f>SUM('１月:１２月'!J55)</f>
        <v>527908.862</v>
      </c>
      <c r="K55" s="740">
        <f>SUM('１月:１２月'!K55)</f>
        <v>3431846.927</v>
      </c>
      <c r="L55" s="745">
        <f t="shared" si="7"/>
        <v>4953495.800307596</v>
      </c>
      <c r="M55" s="6"/>
      <c r="N55" s="18" t="s">
        <v>79</v>
      </c>
      <c r="O55" s="9"/>
      <c r="P55" s="83">
        <v>9376.530299999999</v>
      </c>
      <c r="Q55" s="84">
        <v>4953495.800307596</v>
      </c>
      <c r="R55" s="149">
        <v>528.2866520793515</v>
      </c>
      <c r="S55" s="109">
        <v>0.8743</v>
      </c>
      <c r="T55" s="81">
        <v>826.7363075955789</v>
      </c>
      <c r="U55" s="88">
        <v>945.5979727731658</v>
      </c>
      <c r="V55" s="79">
        <v>9.120099999999999</v>
      </c>
      <c r="W55" s="79">
        <v>4041.37</v>
      </c>
      <c r="X55" s="88">
        <v>443.12781658095855</v>
      </c>
      <c r="Y55" s="83">
        <v>9.994399999999999</v>
      </c>
      <c r="Z55" s="84">
        <v>4868.106307595579</v>
      </c>
      <c r="AA55" s="88">
        <v>487.08339746213676</v>
      </c>
      <c r="AB55" s="110">
        <v>2133.3504000000003</v>
      </c>
      <c r="AC55" s="79">
        <v>988871.9049999999</v>
      </c>
      <c r="AD55" s="88">
        <v>463.52999722877206</v>
      </c>
      <c r="AE55" s="79"/>
      <c r="AF55" s="79"/>
      <c r="AG55" s="88"/>
      <c r="AH55" s="83">
        <v>2133.3504000000003</v>
      </c>
      <c r="AI55" s="81">
        <v>988871.9049999999</v>
      </c>
      <c r="AJ55" s="88">
        <v>463.52999722877206</v>
      </c>
      <c r="AK55" s="110">
        <v>1215.5617</v>
      </c>
      <c r="AL55" s="79">
        <v>527908.862</v>
      </c>
      <c r="AM55" s="88">
        <v>434.29211532413365</v>
      </c>
      <c r="AN55" s="110">
        <v>6017.623799999999</v>
      </c>
      <c r="AO55" s="79">
        <v>3431846.927</v>
      </c>
      <c r="AP55" s="91">
        <v>570.2993475597461</v>
      </c>
      <c r="AQ55" s="746"/>
      <c r="AR55" s="746"/>
    </row>
    <row r="56" spans="1:44" ht="27" customHeight="1">
      <c r="A56" s="729"/>
      <c r="B56" s="756" t="s">
        <v>80</v>
      </c>
      <c r="C56" s="731" t="s">
        <v>24</v>
      </c>
      <c r="D56" s="732">
        <f>SUM('１月:１２月'!D56)</f>
        <v>8.6502</v>
      </c>
      <c r="E56" s="732"/>
      <c r="F56" s="748">
        <f t="shared" si="8"/>
        <v>8.6502</v>
      </c>
      <c r="G56" s="734">
        <f>SUM('１月:１２月'!G56)</f>
        <v>214.5469</v>
      </c>
      <c r="H56" s="734"/>
      <c r="I56" s="735">
        <f t="shared" si="9"/>
        <v>214.5469</v>
      </c>
      <c r="J56" s="736">
        <f>SUM('１月:１２月'!J56)</f>
        <v>0.6951</v>
      </c>
      <c r="K56" s="732">
        <f>SUM('１月:１２月'!K56)</f>
        <v>20.0238</v>
      </c>
      <c r="L56" s="737">
        <f t="shared" si="7"/>
        <v>243.916</v>
      </c>
      <c r="M56" s="6"/>
      <c r="N56" s="18"/>
      <c r="O56" s="9"/>
      <c r="P56" s="449">
        <v>9327.77946</v>
      </c>
      <c r="Q56" s="450">
        <v>3462927.436274174</v>
      </c>
      <c r="R56" s="498">
        <v>371.24885414842066</v>
      </c>
      <c r="S56" s="452">
        <v>0.23590000000000005</v>
      </c>
      <c r="T56" s="450">
        <v>104.94227417414754</v>
      </c>
      <c r="U56" s="454">
        <v>444.85915292135445</v>
      </c>
      <c r="V56" s="450">
        <v>17.40796</v>
      </c>
      <c r="W56" s="450">
        <v>6777.449</v>
      </c>
      <c r="X56" s="454">
        <v>389.3304557225545</v>
      </c>
      <c r="Y56" s="449">
        <v>17.64386</v>
      </c>
      <c r="Z56" s="450">
        <v>6882.391274174147</v>
      </c>
      <c r="AA56" s="454">
        <v>390.0728794138101</v>
      </c>
      <c r="AB56" s="457">
        <v>1683.6207</v>
      </c>
      <c r="AC56" s="450">
        <v>598482.483</v>
      </c>
      <c r="AD56" s="454">
        <v>355.473464421054</v>
      </c>
      <c r="AE56" s="450"/>
      <c r="AF56" s="450"/>
      <c r="AG56" s="454"/>
      <c r="AH56" s="449">
        <v>1683.6207</v>
      </c>
      <c r="AI56" s="453">
        <v>598482.483</v>
      </c>
      <c r="AJ56" s="454">
        <v>355.473464421054</v>
      </c>
      <c r="AK56" s="457">
        <v>1481.6934</v>
      </c>
      <c r="AL56" s="450">
        <v>485632.571</v>
      </c>
      <c r="AM56" s="454">
        <v>327.7551016964778</v>
      </c>
      <c r="AN56" s="457">
        <v>6144.8215</v>
      </c>
      <c r="AO56" s="450">
        <v>2371929.991</v>
      </c>
      <c r="AP56" s="455">
        <v>386.00470184528547</v>
      </c>
      <c r="AQ56" s="746"/>
      <c r="AR56" s="746"/>
    </row>
    <row r="57" spans="1:44" ht="27" customHeight="1">
      <c r="A57" s="729" t="s">
        <v>58</v>
      </c>
      <c r="B57" s="757"/>
      <c r="C57" s="754" t="s">
        <v>29</v>
      </c>
      <c r="D57" s="740">
        <f>SUM('１月:１２月'!D57)</f>
        <v>7875.348800973945</v>
      </c>
      <c r="E57" s="740"/>
      <c r="F57" s="741">
        <f t="shared" si="8"/>
        <v>7875.348800973945</v>
      </c>
      <c r="G57" s="742">
        <f>SUM('１月:１２月'!G57)</f>
        <v>113584.09200000002</v>
      </c>
      <c r="H57" s="742"/>
      <c r="I57" s="743">
        <f t="shared" si="9"/>
        <v>113584.09200000002</v>
      </c>
      <c r="J57" s="744">
        <f>SUM('１月:１２月'!J57)</f>
        <v>1093.1919999999998</v>
      </c>
      <c r="K57" s="740">
        <f>SUM('１月:１２月'!K57)</f>
        <v>10127.578</v>
      </c>
      <c r="L57" s="745">
        <f t="shared" si="7"/>
        <v>132680.21080097396</v>
      </c>
      <c r="M57" s="6"/>
      <c r="N57" s="16"/>
      <c r="O57" s="15"/>
      <c r="P57" s="100">
        <v>100.52264143046108</v>
      </c>
      <c r="Q57" s="93">
        <v>143.0435922052456</v>
      </c>
      <c r="R57" s="93">
        <v>142.299874107665</v>
      </c>
      <c r="S57" s="101">
        <v>370.62314540059333</v>
      </c>
      <c r="T57" s="102">
        <v>787.8010211820288</v>
      </c>
      <c r="U57" s="93">
        <v>212.5612042740943</v>
      </c>
      <c r="V57" s="103">
        <v>52.39040071323693</v>
      </c>
      <c r="W57" s="104">
        <v>59.62966301922744</v>
      </c>
      <c r="X57" s="93">
        <v>113.81791741890883</v>
      </c>
      <c r="Y57" s="100">
        <v>56.64520122014116</v>
      </c>
      <c r="Z57" s="93">
        <v>70.73277460790295</v>
      </c>
      <c r="AA57" s="93">
        <v>124.86984437218788</v>
      </c>
      <c r="AB57" s="105">
        <v>126.71205574984914</v>
      </c>
      <c r="AC57" s="102">
        <v>165.2298827599938</v>
      </c>
      <c r="AD57" s="93">
        <v>130.39791816351342</v>
      </c>
      <c r="AE57" s="102"/>
      <c r="AF57" s="106"/>
      <c r="AG57" s="93"/>
      <c r="AH57" s="100">
        <v>126.71205574984914</v>
      </c>
      <c r="AI57" s="103">
        <v>165.2298827599938</v>
      </c>
      <c r="AJ57" s="93">
        <v>130.39791816351342</v>
      </c>
      <c r="AK57" s="107">
        <v>82.03867952708704</v>
      </c>
      <c r="AL57" s="93">
        <v>108.70540682906542</v>
      </c>
      <c r="AM57" s="93">
        <v>132.50506645852792</v>
      </c>
      <c r="AN57" s="107">
        <v>97.93000170956958</v>
      </c>
      <c r="AO57" s="104">
        <v>144.6858440182352</v>
      </c>
      <c r="AP57" s="108">
        <v>147.74414530015954</v>
      </c>
      <c r="AQ57" s="746"/>
      <c r="AR57" s="746"/>
    </row>
    <row r="58" spans="1:44" ht="27" customHeight="1">
      <c r="A58" s="729" t="s">
        <v>28</v>
      </c>
      <c r="B58" s="756" t="s">
        <v>31</v>
      </c>
      <c r="C58" s="731" t="s">
        <v>24</v>
      </c>
      <c r="D58" s="732">
        <f>SUM('１月:１２月'!D58)</f>
        <v>25.1585</v>
      </c>
      <c r="E58" s="732">
        <f>SUM('１月:１２月'!E58)</f>
        <v>2.1528</v>
      </c>
      <c r="F58" s="748">
        <f t="shared" si="8"/>
        <v>27.3113</v>
      </c>
      <c r="G58" s="734">
        <f>SUM('１月:１２月'!G58)</f>
        <v>3.0223999999999998</v>
      </c>
      <c r="H58" s="734"/>
      <c r="I58" s="735">
        <f t="shared" si="9"/>
        <v>3.0223999999999998</v>
      </c>
      <c r="J58" s="736">
        <f>SUM('１月:１２月'!J58)</f>
        <v>1.5471</v>
      </c>
      <c r="K58" s="732">
        <f>SUM('１月:１２月'!K58)</f>
        <v>65.8725</v>
      </c>
      <c r="L58" s="737">
        <f t="shared" si="7"/>
        <v>97.7533</v>
      </c>
      <c r="M58" s="6"/>
      <c r="N58" s="8" t="s">
        <v>81</v>
      </c>
      <c r="O58" s="9"/>
      <c r="P58" s="459">
        <v>8376.7015</v>
      </c>
      <c r="Q58" s="460">
        <v>2085392.9009449962</v>
      </c>
      <c r="R58" s="499">
        <v>248.95155938706856</v>
      </c>
      <c r="S58" s="462">
        <v>21.6331</v>
      </c>
      <c r="T58" s="463">
        <v>10017.73394499612</v>
      </c>
      <c r="U58" s="464">
        <v>463.0743603550171</v>
      </c>
      <c r="V58" s="465">
        <v>1369.7696999999998</v>
      </c>
      <c r="W58" s="465">
        <v>296080.05600000004</v>
      </c>
      <c r="X58" s="464">
        <v>216.1531650174479</v>
      </c>
      <c r="Y58" s="459">
        <v>1391.4027999999998</v>
      </c>
      <c r="Z58" s="460">
        <v>306097.7899449962</v>
      </c>
      <c r="AA58" s="464">
        <v>219.99221932354615</v>
      </c>
      <c r="AB58" s="466">
        <v>6110.8035</v>
      </c>
      <c r="AC58" s="465">
        <v>1545160.679</v>
      </c>
      <c r="AD58" s="464">
        <v>252.8572026575556</v>
      </c>
      <c r="AE58" s="465"/>
      <c r="AF58" s="465"/>
      <c r="AG58" s="464"/>
      <c r="AH58" s="459">
        <v>6110.8035</v>
      </c>
      <c r="AI58" s="463">
        <v>1545160.679</v>
      </c>
      <c r="AJ58" s="464">
        <v>252.8572026575556</v>
      </c>
      <c r="AK58" s="466">
        <v>139.7816</v>
      </c>
      <c r="AL58" s="465">
        <v>60581.047999999995</v>
      </c>
      <c r="AM58" s="464">
        <v>433.39787210906155</v>
      </c>
      <c r="AN58" s="466">
        <v>734.7136</v>
      </c>
      <c r="AO58" s="465">
        <v>173553.384</v>
      </c>
      <c r="AP58" s="467">
        <v>236.21909816287595</v>
      </c>
      <c r="AQ58" s="746"/>
      <c r="AR58" s="746"/>
    </row>
    <row r="59" spans="1:44" ht="27" customHeight="1">
      <c r="A59" s="729" t="s">
        <v>35</v>
      </c>
      <c r="B59" s="757" t="s">
        <v>82</v>
      </c>
      <c r="C59" s="754" t="s">
        <v>29</v>
      </c>
      <c r="D59" s="740">
        <f>SUM('１月:１２月'!D59)</f>
        <v>2568.6834258317563</v>
      </c>
      <c r="E59" s="740">
        <f>SUM('１月:１２月'!E59)</f>
        <v>1070.766</v>
      </c>
      <c r="F59" s="741">
        <f t="shared" si="8"/>
        <v>3639.4494258317563</v>
      </c>
      <c r="G59" s="742">
        <f>SUM('１月:１２月'!G59)</f>
        <v>2536.027</v>
      </c>
      <c r="H59" s="742"/>
      <c r="I59" s="743">
        <f t="shared" si="9"/>
        <v>2536.027</v>
      </c>
      <c r="J59" s="744">
        <f>SUM('１月:１２月'!J59)</f>
        <v>936.874</v>
      </c>
      <c r="K59" s="740">
        <f>SUM('１月:１２月'!K59)</f>
        <v>4608.4</v>
      </c>
      <c r="L59" s="745">
        <f t="shared" si="7"/>
        <v>11720.750425831757</v>
      </c>
      <c r="M59" s="6"/>
      <c r="N59" s="8"/>
      <c r="O59" s="9"/>
      <c r="P59" s="92">
        <v>9147.511</v>
      </c>
      <c r="Q59" s="80">
        <v>2171062.7814439246</v>
      </c>
      <c r="R59" s="148">
        <v>237.3391823681791</v>
      </c>
      <c r="S59" s="112">
        <v>11.073500000000001</v>
      </c>
      <c r="T59" s="80">
        <v>4863.5744439248065</v>
      </c>
      <c r="U59" s="95">
        <v>439.2084204564777</v>
      </c>
      <c r="V59" s="80">
        <v>1794.8817</v>
      </c>
      <c r="W59" s="80">
        <v>417178.72500000003</v>
      </c>
      <c r="X59" s="95">
        <v>232.42686412146276</v>
      </c>
      <c r="Y59" s="92">
        <v>1805.9551999999999</v>
      </c>
      <c r="Z59" s="80">
        <v>422042.29944392486</v>
      </c>
      <c r="AA59" s="95">
        <v>233.69477794572362</v>
      </c>
      <c r="AB59" s="97">
        <v>6246.7834</v>
      </c>
      <c r="AC59" s="80">
        <v>1474123.207</v>
      </c>
      <c r="AD59" s="95">
        <v>235.9811622410343</v>
      </c>
      <c r="AE59" s="80"/>
      <c r="AF59" s="80"/>
      <c r="AG59" s="95"/>
      <c r="AH59" s="92">
        <v>6246.7834</v>
      </c>
      <c r="AI59" s="82">
        <v>1474123.207</v>
      </c>
      <c r="AJ59" s="95">
        <v>235.9811622410343</v>
      </c>
      <c r="AK59" s="97">
        <v>228.1283</v>
      </c>
      <c r="AL59" s="80">
        <v>84280.497</v>
      </c>
      <c r="AM59" s="95">
        <v>369.44340969533374</v>
      </c>
      <c r="AN59" s="97">
        <v>866.6441000000001</v>
      </c>
      <c r="AO59" s="80">
        <v>190616.778</v>
      </c>
      <c r="AP59" s="99">
        <v>219.94816326563577</v>
      </c>
      <c r="AQ59" s="746"/>
      <c r="AR59" s="746"/>
    </row>
    <row r="60" spans="1:44" ht="27" customHeight="1">
      <c r="A60" s="729"/>
      <c r="B60" s="756" t="s">
        <v>36</v>
      </c>
      <c r="C60" s="731" t="s">
        <v>24</v>
      </c>
      <c r="D60" s="732">
        <f aca="true" t="shared" si="10" ref="D60:K61">+D56+D58</f>
        <v>33.8087</v>
      </c>
      <c r="E60" s="732">
        <f t="shared" si="10"/>
        <v>2.1528</v>
      </c>
      <c r="F60" s="748">
        <f t="shared" si="10"/>
        <v>35.9615</v>
      </c>
      <c r="G60" s="734">
        <f t="shared" si="10"/>
        <v>217.5693</v>
      </c>
      <c r="H60" s="734"/>
      <c r="I60" s="735">
        <f t="shared" si="10"/>
        <v>217.5693</v>
      </c>
      <c r="J60" s="760">
        <f t="shared" si="10"/>
        <v>2.2422</v>
      </c>
      <c r="K60" s="732">
        <f t="shared" si="10"/>
        <v>85.8963</v>
      </c>
      <c r="L60" s="737">
        <f t="shared" si="7"/>
        <v>341.6693</v>
      </c>
      <c r="M60" s="6"/>
      <c r="N60" s="11"/>
      <c r="O60" s="15"/>
      <c r="P60" s="100">
        <v>91.57356028322894</v>
      </c>
      <c r="Q60" s="93">
        <v>96.05401183092681</v>
      </c>
      <c r="R60" s="93">
        <v>104.89273490496626</v>
      </c>
      <c r="S60" s="101">
        <v>195.3591908610647</v>
      </c>
      <c r="T60" s="102">
        <v>205.974722099905</v>
      </c>
      <c r="U60" s="93">
        <v>105.43385299255763</v>
      </c>
      <c r="V60" s="103">
        <v>76.31531927703091</v>
      </c>
      <c r="W60" s="104">
        <v>70.97199311877661</v>
      </c>
      <c r="X60" s="93">
        <v>92.99835706792031</v>
      </c>
      <c r="Y60" s="100">
        <v>77.04525560766956</v>
      </c>
      <c r="Z60" s="93">
        <v>72.52775144773521</v>
      </c>
      <c r="AA60" s="93">
        <v>94.13655763186975</v>
      </c>
      <c r="AB60" s="105">
        <v>97.82320129748695</v>
      </c>
      <c r="AC60" s="102">
        <v>104.81896436218305</v>
      </c>
      <c r="AD60" s="93">
        <v>107.15143541808811</v>
      </c>
      <c r="AE60" s="102"/>
      <c r="AF60" s="106"/>
      <c r="AG60" s="93"/>
      <c r="AH60" s="100">
        <v>97.82320129748695</v>
      </c>
      <c r="AI60" s="103">
        <v>104.81896436218305</v>
      </c>
      <c r="AJ60" s="93">
        <v>107.15143541808811</v>
      </c>
      <c r="AK60" s="107">
        <v>61.27323966382075</v>
      </c>
      <c r="AL60" s="93">
        <v>71.88026904967111</v>
      </c>
      <c r="AM60" s="93">
        <v>117.31103079263714</v>
      </c>
      <c r="AN60" s="107">
        <v>84.7768536126883</v>
      </c>
      <c r="AO60" s="104">
        <v>91.04832524238763</v>
      </c>
      <c r="AP60" s="108">
        <v>107.39762253781109</v>
      </c>
      <c r="AQ60" s="746"/>
      <c r="AR60" s="746"/>
    </row>
    <row r="61" spans="1:44" ht="27" customHeight="1">
      <c r="A61" s="721"/>
      <c r="B61" s="757"/>
      <c r="C61" s="754" t="s">
        <v>29</v>
      </c>
      <c r="D61" s="740">
        <f t="shared" si="10"/>
        <v>10444.0322268057</v>
      </c>
      <c r="E61" s="740">
        <f t="shared" si="10"/>
        <v>1070.766</v>
      </c>
      <c r="F61" s="741">
        <f t="shared" si="10"/>
        <v>11514.798226805702</v>
      </c>
      <c r="G61" s="742">
        <f t="shared" si="10"/>
        <v>116120.11900000002</v>
      </c>
      <c r="H61" s="742"/>
      <c r="I61" s="743">
        <f t="shared" si="10"/>
        <v>116120.11900000002</v>
      </c>
      <c r="J61" s="744">
        <f t="shared" si="10"/>
        <v>2030.0659999999998</v>
      </c>
      <c r="K61" s="740">
        <f t="shared" si="10"/>
        <v>14735.978</v>
      </c>
      <c r="L61" s="745">
        <f t="shared" si="7"/>
        <v>144400.96122680572</v>
      </c>
      <c r="M61" s="6"/>
      <c r="N61" s="8" t="s">
        <v>83</v>
      </c>
      <c r="O61" s="9"/>
      <c r="P61" s="83">
        <v>8096.700000000001</v>
      </c>
      <c r="Q61" s="84">
        <v>404985.76300000004</v>
      </c>
      <c r="R61" s="149">
        <v>50.018620302098384</v>
      </c>
      <c r="S61" s="109"/>
      <c r="T61" s="81"/>
      <c r="U61" s="88"/>
      <c r="V61" s="79"/>
      <c r="W61" s="79"/>
      <c r="X61" s="88"/>
      <c r="Y61" s="83"/>
      <c r="Z61" s="84"/>
      <c r="AA61" s="88"/>
      <c r="AB61" s="110"/>
      <c r="AC61" s="79"/>
      <c r="AD61" s="88"/>
      <c r="AE61" s="79"/>
      <c r="AF61" s="79"/>
      <c r="AG61" s="88"/>
      <c r="AH61" s="83"/>
      <c r="AI61" s="81"/>
      <c r="AJ61" s="88"/>
      <c r="AK61" s="110">
        <v>2874.75</v>
      </c>
      <c r="AL61" s="79">
        <v>140067.124</v>
      </c>
      <c r="AM61" s="88">
        <v>48.723236455343944</v>
      </c>
      <c r="AN61" s="110">
        <v>5221.950000000001</v>
      </c>
      <c r="AO61" s="79">
        <v>264918.639</v>
      </c>
      <c r="AP61" s="91">
        <v>50.731745612271276</v>
      </c>
      <c r="AQ61" s="746"/>
      <c r="AR61" s="746"/>
    </row>
    <row r="62" spans="1:44" ht="27" customHeight="1">
      <c r="A62" s="729"/>
      <c r="B62" s="756" t="s">
        <v>84</v>
      </c>
      <c r="C62" s="731" t="s">
        <v>24</v>
      </c>
      <c r="D62" s="732">
        <f>SUM('１月:１２月'!D62)</f>
        <v>42.556</v>
      </c>
      <c r="E62" s="732">
        <f>SUM('１月:１２月'!E62)</f>
        <v>30.298</v>
      </c>
      <c r="F62" s="748">
        <f t="shared" si="8"/>
        <v>72.854</v>
      </c>
      <c r="G62" s="734">
        <f>SUM('１月:１２月'!G62)</f>
        <v>120.1624</v>
      </c>
      <c r="H62" s="734"/>
      <c r="I62" s="735">
        <f t="shared" si="9"/>
        <v>120.1624</v>
      </c>
      <c r="J62" s="736">
        <f>SUM('１月:１２月'!J62)</f>
        <v>13.3613</v>
      </c>
      <c r="K62" s="732"/>
      <c r="L62" s="737">
        <f t="shared" si="7"/>
        <v>206.3777</v>
      </c>
      <c r="M62" s="6"/>
      <c r="N62" s="8"/>
      <c r="O62" s="9"/>
      <c r="P62" s="449">
        <v>10137.585000000001</v>
      </c>
      <c r="Q62" s="450">
        <v>359298.465</v>
      </c>
      <c r="R62" s="498">
        <v>35.44221478784148</v>
      </c>
      <c r="S62" s="452"/>
      <c r="T62" s="450"/>
      <c r="U62" s="454"/>
      <c r="V62" s="450"/>
      <c r="W62" s="450"/>
      <c r="X62" s="454"/>
      <c r="Y62" s="449"/>
      <c r="Z62" s="450"/>
      <c r="AA62" s="454"/>
      <c r="AB62" s="457"/>
      <c r="AC62" s="450"/>
      <c r="AD62" s="454"/>
      <c r="AE62" s="450"/>
      <c r="AF62" s="450"/>
      <c r="AG62" s="454"/>
      <c r="AH62" s="449"/>
      <c r="AI62" s="453"/>
      <c r="AJ62" s="454"/>
      <c r="AK62" s="457">
        <v>3829.83</v>
      </c>
      <c r="AL62" s="450">
        <v>125570.59899999999</v>
      </c>
      <c r="AM62" s="454">
        <v>32.787512500554854</v>
      </c>
      <c r="AN62" s="457">
        <v>6307.755000000001</v>
      </c>
      <c r="AO62" s="450">
        <v>233727.86600000004</v>
      </c>
      <c r="AP62" s="455">
        <v>37.054049499386075</v>
      </c>
      <c r="AQ62" s="746"/>
      <c r="AR62" s="746"/>
    </row>
    <row r="63" spans="1:44" ht="27" customHeight="1" thickBot="1">
      <c r="A63" s="729" t="s">
        <v>85</v>
      </c>
      <c r="B63" s="757"/>
      <c r="C63" s="754" t="s">
        <v>29</v>
      </c>
      <c r="D63" s="740">
        <f>SUM('１月:１２月'!D63)</f>
        <v>3473.6967207608755</v>
      </c>
      <c r="E63" s="740">
        <f>SUM('１月:１２月'!E63)</f>
        <v>1627.5610000000001</v>
      </c>
      <c r="F63" s="741">
        <f t="shared" si="8"/>
        <v>5101.257720760876</v>
      </c>
      <c r="G63" s="742">
        <f>SUM('１月:１２月'!G63)</f>
        <v>5909.523999999999</v>
      </c>
      <c r="H63" s="742"/>
      <c r="I63" s="743">
        <f t="shared" si="9"/>
        <v>5909.523999999999</v>
      </c>
      <c r="J63" s="744">
        <f>SUM('１月:１２月'!J63)</f>
        <v>892.4719999999999</v>
      </c>
      <c r="K63" s="740"/>
      <c r="L63" s="745">
        <f t="shared" si="7"/>
        <v>11903.253720760875</v>
      </c>
      <c r="M63" s="6"/>
      <c r="N63" s="23"/>
      <c r="O63" s="24"/>
      <c r="P63" s="116">
        <v>79.86813427458314</v>
      </c>
      <c r="Q63" s="117">
        <v>112.71569529249173</v>
      </c>
      <c r="R63" s="117">
        <v>141.12724219271243</v>
      </c>
      <c r="S63" s="132"/>
      <c r="T63" s="130"/>
      <c r="U63" s="117"/>
      <c r="V63" s="130"/>
      <c r="W63" s="133"/>
      <c r="X63" s="117"/>
      <c r="Y63" s="116"/>
      <c r="Z63" s="117"/>
      <c r="AA63" s="117"/>
      <c r="AB63" s="134"/>
      <c r="AC63" s="130"/>
      <c r="AD63" s="117"/>
      <c r="AE63" s="130"/>
      <c r="AF63" s="135"/>
      <c r="AG63" s="117"/>
      <c r="AH63" s="116"/>
      <c r="AI63" s="130"/>
      <c r="AJ63" s="117"/>
      <c r="AK63" s="134">
        <v>75.06207847345705</v>
      </c>
      <c r="AL63" s="117">
        <v>111.54452165988316</v>
      </c>
      <c r="AM63" s="117">
        <v>148.6030282246005</v>
      </c>
      <c r="AN63" s="134">
        <v>82.78618938116652</v>
      </c>
      <c r="AO63" s="133">
        <v>113.3449098448535</v>
      </c>
      <c r="AP63" s="136">
        <v>136.91282409797563</v>
      </c>
      <c r="AQ63" s="746"/>
      <c r="AR63" s="746"/>
    </row>
    <row r="64" spans="1:44" ht="27" customHeight="1" thickTop="1">
      <c r="A64" s="729"/>
      <c r="B64" s="756" t="s">
        <v>86</v>
      </c>
      <c r="C64" s="731" t="s">
        <v>24</v>
      </c>
      <c r="D64" s="732">
        <f>SUM('１月:１２月'!D64)</f>
        <v>113.614</v>
      </c>
      <c r="E64" s="732">
        <f>SUM('１月:１２月'!E64)</f>
        <v>216.89000000000001</v>
      </c>
      <c r="F64" s="748">
        <f t="shared" si="8"/>
        <v>330.504</v>
      </c>
      <c r="G64" s="734"/>
      <c r="H64" s="734"/>
      <c r="I64" s="735"/>
      <c r="J64" s="736">
        <f>SUM('１月:１２月'!J64)</f>
        <v>5550.075000000001</v>
      </c>
      <c r="K64" s="732"/>
      <c r="L64" s="737">
        <f t="shared" si="7"/>
        <v>5880.579000000001</v>
      </c>
      <c r="M64" s="6"/>
      <c r="N64" s="10" t="s">
        <v>91</v>
      </c>
      <c r="O64" s="9"/>
      <c r="P64" s="500">
        <v>248413.01659999997</v>
      </c>
      <c r="Q64" s="822">
        <v>51071203.156</v>
      </c>
      <c r="R64" s="499">
        <v>205.58988355363022</v>
      </c>
      <c r="S64" s="462">
        <v>4932.2255399999995</v>
      </c>
      <c r="T64" s="463">
        <v>3370654.7569999993</v>
      </c>
      <c r="U64" s="464">
        <v>683.394287155814</v>
      </c>
      <c r="V64" s="463">
        <v>13033.905839999998</v>
      </c>
      <c r="W64" s="463">
        <v>5071468.053</v>
      </c>
      <c r="X64" s="464">
        <v>389.09810422567864</v>
      </c>
      <c r="Y64" s="459">
        <v>17966.13138</v>
      </c>
      <c r="Z64" s="460">
        <v>8442122.809999999</v>
      </c>
      <c r="AA64" s="464">
        <v>469.8909649184587</v>
      </c>
      <c r="AB64" s="473">
        <v>97081.39651999998</v>
      </c>
      <c r="AC64" s="463">
        <v>16831554.610000003</v>
      </c>
      <c r="AD64" s="464">
        <v>173.37569517278723</v>
      </c>
      <c r="AE64" s="463"/>
      <c r="AF64" s="463"/>
      <c r="AG64" s="464"/>
      <c r="AH64" s="459">
        <v>97081.39651999998</v>
      </c>
      <c r="AI64" s="463">
        <v>16831554.610000003</v>
      </c>
      <c r="AJ64" s="464">
        <v>173.37569517278723</v>
      </c>
      <c r="AK64" s="473">
        <v>79011.46479999999</v>
      </c>
      <c r="AL64" s="463">
        <v>17050222.237</v>
      </c>
      <c r="AM64" s="464">
        <v>215.79428099654726</v>
      </c>
      <c r="AN64" s="473">
        <v>54354.0239</v>
      </c>
      <c r="AO64" s="463">
        <v>8747303.499000002</v>
      </c>
      <c r="AP64" s="467">
        <v>160.93203173132508</v>
      </c>
      <c r="AQ64" s="746"/>
      <c r="AR64" s="746"/>
    </row>
    <row r="65" spans="1:44" ht="27" customHeight="1">
      <c r="A65" s="729" t="s">
        <v>88</v>
      </c>
      <c r="B65" s="757" t="s">
        <v>89</v>
      </c>
      <c r="C65" s="754" t="s">
        <v>29</v>
      </c>
      <c r="D65" s="740">
        <f>SUM('１月:１２月'!D65)</f>
        <v>9544.705126844448</v>
      </c>
      <c r="E65" s="740">
        <f>SUM('１月:１２月'!E65)</f>
        <v>17912.816</v>
      </c>
      <c r="F65" s="741">
        <f t="shared" si="8"/>
        <v>27457.521126844447</v>
      </c>
      <c r="G65" s="742"/>
      <c r="H65" s="742"/>
      <c r="I65" s="743"/>
      <c r="J65" s="744">
        <f>SUM('１月:１２月'!J65)</f>
        <v>693782.517</v>
      </c>
      <c r="K65" s="740"/>
      <c r="L65" s="745">
        <f t="shared" si="7"/>
        <v>721240.0381268444</v>
      </c>
      <c r="M65" s="6"/>
      <c r="N65" s="8"/>
      <c r="O65" s="9"/>
      <c r="P65" s="92">
        <v>213974.68576000002</v>
      </c>
      <c r="Q65" s="80">
        <v>46447273.195999995</v>
      </c>
      <c r="R65" s="148">
        <v>217.0690099673592</v>
      </c>
      <c r="S65" s="112">
        <v>4903.569150000001</v>
      </c>
      <c r="T65" s="80">
        <v>3383007.1489999997</v>
      </c>
      <c r="U65" s="95">
        <v>689.9070953246369</v>
      </c>
      <c r="V65" s="80">
        <v>13344.88104</v>
      </c>
      <c r="W65" s="80">
        <v>5903587.323</v>
      </c>
      <c r="X65" s="95">
        <v>442.38590852211894</v>
      </c>
      <c r="Y65" s="92">
        <v>18248.450190000003</v>
      </c>
      <c r="Z65" s="80">
        <v>9286594.472</v>
      </c>
      <c r="AA65" s="95">
        <v>508.8977077674779</v>
      </c>
      <c r="AB65" s="97">
        <v>86302.36817</v>
      </c>
      <c r="AC65" s="80">
        <v>14133799.350999998</v>
      </c>
      <c r="AD65" s="111">
        <v>163.7707012067036</v>
      </c>
      <c r="AE65" s="80"/>
      <c r="AF65" s="80"/>
      <c r="AG65" s="95"/>
      <c r="AH65" s="92">
        <v>86302.36817</v>
      </c>
      <c r="AI65" s="82">
        <v>14133799.350999998</v>
      </c>
      <c r="AJ65" s="95">
        <v>163.7707012067036</v>
      </c>
      <c r="AK65" s="97">
        <v>61784.8756</v>
      </c>
      <c r="AL65" s="80">
        <v>15654657.880999997</v>
      </c>
      <c r="AM65" s="95">
        <v>253.37362467716935</v>
      </c>
      <c r="AN65" s="97">
        <v>47638.99180000001</v>
      </c>
      <c r="AO65" s="80">
        <v>7372221.491999999</v>
      </c>
      <c r="AP65" s="99">
        <v>154.75183696057977</v>
      </c>
      <c r="AQ65" s="746"/>
      <c r="AR65" s="746"/>
    </row>
    <row r="66" spans="1:55" ht="27" customHeight="1" thickBot="1">
      <c r="A66" s="729"/>
      <c r="B66" s="756" t="s">
        <v>90</v>
      </c>
      <c r="C66" s="731" t="s">
        <v>24</v>
      </c>
      <c r="D66" s="732">
        <f>SUM('１月:１２月'!D66)</f>
        <v>0.05</v>
      </c>
      <c r="E66" s="732">
        <f>SUM('１月:１２月'!E66)</f>
        <v>0.1</v>
      </c>
      <c r="F66" s="748">
        <f t="shared" si="8"/>
        <v>0.15000000000000002</v>
      </c>
      <c r="G66" s="734">
        <f>SUM('１月:１２月'!G66)</f>
        <v>0.40800000000000003</v>
      </c>
      <c r="H66" s="734"/>
      <c r="I66" s="735">
        <f t="shared" si="9"/>
        <v>0.40800000000000003</v>
      </c>
      <c r="J66" s="736">
        <f>SUM('１月:１２月'!J66)</f>
        <v>3463.6620000000003</v>
      </c>
      <c r="K66" s="732">
        <f>SUM('１月:１２月'!K66)</f>
        <v>0.002</v>
      </c>
      <c r="L66" s="737">
        <f t="shared" si="7"/>
        <v>3464.222</v>
      </c>
      <c r="M66" s="6"/>
      <c r="N66" s="25"/>
      <c r="O66" s="26"/>
      <c r="P66" s="152">
        <v>116.09458180423593</v>
      </c>
      <c r="Q66" s="153">
        <v>109.95522372322648</v>
      </c>
      <c r="R66" s="154">
        <v>94.71176175012033</v>
      </c>
      <c r="S66" s="120">
        <v>100.58439861095867</v>
      </c>
      <c r="T66" s="121">
        <v>99.63486946802192</v>
      </c>
      <c r="U66" s="121">
        <v>99.05598765211158</v>
      </c>
      <c r="V66" s="122">
        <v>97.66970421791034</v>
      </c>
      <c r="W66" s="121">
        <v>85.90485370211913</v>
      </c>
      <c r="X66" s="121">
        <v>87.95445260124602</v>
      </c>
      <c r="Y66" s="123">
        <v>98.4529162363897</v>
      </c>
      <c r="Z66" s="121">
        <v>90.90655175536989</v>
      </c>
      <c r="AA66" s="121">
        <v>92.3350523585298</v>
      </c>
      <c r="AB66" s="124">
        <v>112.48984075241975</v>
      </c>
      <c r="AC66" s="122">
        <v>119.08726162020358</v>
      </c>
      <c r="AD66" s="121">
        <v>105.86490373144379</v>
      </c>
      <c r="AE66" s="121"/>
      <c r="AF66" s="121"/>
      <c r="AG66" s="121"/>
      <c r="AH66" s="123">
        <v>112.48984075241975</v>
      </c>
      <c r="AI66" s="122">
        <v>119.08726162020358</v>
      </c>
      <c r="AJ66" s="121">
        <v>105.86490373144379</v>
      </c>
      <c r="AK66" s="139">
        <v>127.88156329961113</v>
      </c>
      <c r="AL66" s="125">
        <v>108.91469086458794</v>
      </c>
      <c r="AM66" s="126">
        <v>85.16840743447428</v>
      </c>
      <c r="AN66" s="127">
        <v>114.09566375416027</v>
      </c>
      <c r="AO66" s="119">
        <v>118.652206916086</v>
      </c>
      <c r="AP66" s="128">
        <v>103.99361641976476</v>
      </c>
      <c r="AQ66" s="759"/>
      <c r="AR66" s="759"/>
      <c r="AS66" s="768"/>
      <c r="AT66" s="768"/>
      <c r="AU66" s="768"/>
      <c r="AV66" s="768"/>
      <c r="AW66" s="768"/>
      <c r="AX66" s="768"/>
      <c r="AY66" s="768"/>
      <c r="AZ66" s="768"/>
      <c r="BA66" s="768"/>
      <c r="BB66" s="768"/>
      <c r="BC66" s="768"/>
    </row>
    <row r="67" spans="1:44" ht="27" customHeight="1">
      <c r="A67" s="729" t="s">
        <v>35</v>
      </c>
      <c r="B67" s="757"/>
      <c r="C67" s="754" t="s">
        <v>29</v>
      </c>
      <c r="D67" s="740">
        <f>SUM('１月:１２月'!D67)</f>
        <v>5.399999909397934</v>
      </c>
      <c r="E67" s="740">
        <f>SUM('１月:１２月'!E67)</f>
        <v>8.726</v>
      </c>
      <c r="F67" s="741">
        <f t="shared" si="8"/>
        <v>14.125999909397935</v>
      </c>
      <c r="G67" s="742">
        <f>SUM('１月:１２月'!G67)</f>
        <v>59.730000000000004</v>
      </c>
      <c r="H67" s="742"/>
      <c r="I67" s="743">
        <f t="shared" si="9"/>
        <v>59.730000000000004</v>
      </c>
      <c r="J67" s="744">
        <f>SUM('１月:１２月'!J67)</f>
        <v>426070.23899999994</v>
      </c>
      <c r="K67" s="740">
        <f>SUM('１月:１２月'!K67)</f>
        <v>3.1950000000000003</v>
      </c>
      <c r="L67" s="745">
        <f t="shared" si="7"/>
        <v>426147.28999990935</v>
      </c>
      <c r="M67" s="6"/>
      <c r="N67" s="5"/>
      <c r="O67" s="5"/>
      <c r="P67" s="129"/>
      <c r="Q67" s="129"/>
      <c r="R67" s="129"/>
      <c r="S67" s="620"/>
      <c r="T67" s="620"/>
      <c r="U67" s="620"/>
      <c r="V67" s="620"/>
      <c r="W67" s="620"/>
      <c r="X67" s="620"/>
      <c r="Y67" s="620"/>
      <c r="Z67" s="620"/>
      <c r="AA67" s="620"/>
      <c r="AB67" s="620"/>
      <c r="AC67" s="620"/>
      <c r="AD67" s="620"/>
      <c r="AE67" s="620"/>
      <c r="AF67" s="620"/>
      <c r="AG67" s="620"/>
      <c r="AH67" s="620"/>
      <c r="AI67" s="620"/>
      <c r="AJ67" s="620"/>
      <c r="AK67" s="620"/>
      <c r="AL67" s="620"/>
      <c r="AM67" s="620"/>
      <c r="AN67" s="620"/>
      <c r="AO67" s="620"/>
      <c r="AP67" s="620"/>
      <c r="AQ67" s="746"/>
      <c r="AR67" s="746"/>
    </row>
    <row r="68" spans="1:44" ht="27" customHeight="1">
      <c r="A68" s="729"/>
      <c r="B68" s="756" t="s">
        <v>31</v>
      </c>
      <c r="C68" s="731" t="s">
        <v>24</v>
      </c>
      <c r="D68" s="732">
        <f>SUM('１月:１２月'!D68)</f>
        <v>3.2560000000000002</v>
      </c>
      <c r="E68" s="732">
        <f>SUM('１月:１２月'!E68)</f>
        <v>2.7092999999999994</v>
      </c>
      <c r="F68" s="748">
        <f t="shared" si="8"/>
        <v>5.965299999999999</v>
      </c>
      <c r="G68" s="734"/>
      <c r="H68" s="734"/>
      <c r="I68" s="735"/>
      <c r="J68" s="736">
        <f>SUM('１月:１２月'!J68)</f>
        <v>740.8693</v>
      </c>
      <c r="K68" s="732">
        <f>SUM('１月:１２月'!K68)</f>
        <v>6.9472000000000005</v>
      </c>
      <c r="L68" s="737">
        <f t="shared" si="7"/>
        <v>753.7817999999999</v>
      </c>
      <c r="M68" s="6"/>
      <c r="N68" s="5"/>
      <c r="P68" s="151"/>
      <c r="Q68" s="151"/>
      <c r="R68" s="151"/>
      <c r="S68" s="577"/>
      <c r="T68" s="577"/>
      <c r="U68" s="577"/>
      <c r="V68" s="577"/>
      <c r="W68" s="577"/>
      <c r="X68" s="577"/>
      <c r="Y68" s="577"/>
      <c r="Z68" s="577"/>
      <c r="AA68" s="577"/>
      <c r="AB68" s="577"/>
      <c r="AC68" s="577"/>
      <c r="AD68" s="577"/>
      <c r="AE68" s="577"/>
      <c r="AF68" s="577"/>
      <c r="AG68" s="577"/>
      <c r="AH68" s="577"/>
      <c r="AI68" s="577"/>
      <c r="AJ68" s="577"/>
      <c r="AK68" s="577"/>
      <c r="AL68" s="577"/>
      <c r="AM68" s="577"/>
      <c r="AN68" s="577"/>
      <c r="AO68" s="577"/>
      <c r="AP68" s="577"/>
      <c r="AQ68" s="746"/>
      <c r="AR68" s="746"/>
    </row>
    <row r="69" spans="1:44" ht="27" customHeight="1" thickBot="1">
      <c r="A69" s="144"/>
      <c r="B69" s="146" t="s">
        <v>89</v>
      </c>
      <c r="C69" s="769" t="s">
        <v>29</v>
      </c>
      <c r="D69" s="770">
        <f>SUM('１月:１２月'!D69)</f>
        <v>445.76039950658065</v>
      </c>
      <c r="E69" s="770">
        <f>SUM('１月:１２月'!E69)</f>
        <v>105.97599999999998</v>
      </c>
      <c r="F69" s="771">
        <f t="shared" si="8"/>
        <v>551.7363995065806</v>
      </c>
      <c r="G69" s="772"/>
      <c r="H69" s="773"/>
      <c r="I69" s="774"/>
      <c r="J69" s="775">
        <f>SUM('１月:１２月'!J69)</f>
        <v>102712.719</v>
      </c>
      <c r="K69" s="776">
        <f>SUM('１月:１２月'!K69)</f>
        <v>345.797</v>
      </c>
      <c r="L69" s="777">
        <f t="shared" si="7"/>
        <v>103610.25239950659</v>
      </c>
      <c r="M69" s="6"/>
      <c r="N69" s="5"/>
      <c r="P69" s="151"/>
      <c r="Q69" s="151"/>
      <c r="R69" s="151"/>
      <c r="S69" s="577"/>
      <c r="T69" s="577"/>
      <c r="U69" s="577"/>
      <c r="V69" s="577"/>
      <c r="W69" s="577"/>
      <c r="X69" s="577"/>
      <c r="Y69" s="577"/>
      <c r="Z69" s="577"/>
      <c r="AA69" s="577"/>
      <c r="AB69" s="577"/>
      <c r="AC69" s="577"/>
      <c r="AD69" s="577"/>
      <c r="AE69" s="577"/>
      <c r="AF69" s="577"/>
      <c r="AG69" s="577"/>
      <c r="AH69" s="577"/>
      <c r="AI69" s="577"/>
      <c r="AJ69" s="577"/>
      <c r="AK69" s="577"/>
      <c r="AL69" s="577"/>
      <c r="AM69" s="577"/>
      <c r="AN69" s="577"/>
      <c r="AO69" s="577"/>
      <c r="AP69" s="577"/>
      <c r="AQ69" s="746"/>
      <c r="AR69" s="746"/>
    </row>
    <row r="70" spans="1:44" ht="27" customHeight="1">
      <c r="A70" s="778"/>
      <c r="B70" s="779"/>
      <c r="C70" s="780"/>
      <c r="D70" s="779"/>
      <c r="E70" s="779"/>
      <c r="F70" s="779"/>
      <c r="G70" s="779"/>
      <c r="H70" s="779"/>
      <c r="I70" s="779"/>
      <c r="J70" s="779"/>
      <c r="K70" s="779"/>
      <c r="L70" s="779"/>
      <c r="M70" s="6"/>
      <c r="N70" s="5"/>
      <c r="P70" s="151"/>
      <c r="Q70" s="151"/>
      <c r="R70" s="151"/>
      <c r="S70" s="1"/>
      <c r="T70" s="1"/>
      <c r="U70" s="1"/>
      <c r="V70" s="1"/>
      <c r="W70" s="1"/>
      <c r="X70" s="1"/>
      <c r="Y70" s="1"/>
      <c r="Z70" s="1"/>
      <c r="AA70" s="1"/>
      <c r="AQ70" s="746"/>
      <c r="AR70" s="746"/>
    </row>
    <row r="71" spans="1:44" ht="27" customHeight="1" thickBot="1">
      <c r="A71" s="781"/>
      <c r="B71" s="782" t="s">
        <v>176</v>
      </c>
      <c r="C71" s="781"/>
      <c r="D71" s="719"/>
      <c r="E71" s="719"/>
      <c r="F71" s="717"/>
      <c r="G71" s="719"/>
      <c r="H71" s="719"/>
      <c r="I71" s="719"/>
      <c r="J71" s="719"/>
      <c r="K71" s="720" t="s">
        <v>3</v>
      </c>
      <c r="L71" s="719"/>
      <c r="M71" s="6"/>
      <c r="N71" s="5"/>
      <c r="P71" s="151"/>
      <c r="Q71" s="151"/>
      <c r="R71" s="151"/>
      <c r="AQ71" s="746"/>
      <c r="AR71" s="746"/>
    </row>
    <row r="72" spans="1:44" ht="27" customHeight="1">
      <c r="A72" s="721"/>
      <c r="B72" s="722"/>
      <c r="C72" s="754"/>
      <c r="D72" s="783" t="s">
        <v>4</v>
      </c>
      <c r="E72" s="784" t="s">
        <v>5</v>
      </c>
      <c r="F72" s="721" t="s">
        <v>6</v>
      </c>
      <c r="G72" s="725" t="s">
        <v>7</v>
      </c>
      <c r="H72" s="726" t="s">
        <v>8</v>
      </c>
      <c r="I72" s="725" t="s">
        <v>9</v>
      </c>
      <c r="J72" s="725" t="s">
        <v>10</v>
      </c>
      <c r="K72" s="725" t="s">
        <v>11</v>
      </c>
      <c r="L72" s="727" t="s">
        <v>12</v>
      </c>
      <c r="M72" s="6"/>
      <c r="N72" s="5"/>
      <c r="P72" s="151"/>
      <c r="Q72" s="151"/>
      <c r="R72" s="151"/>
      <c r="AQ72" s="746"/>
      <c r="AR72" s="746"/>
    </row>
    <row r="73" spans="1:44" ht="27" customHeight="1">
      <c r="A73" s="729" t="s">
        <v>85</v>
      </c>
      <c r="B73" s="756" t="s">
        <v>36</v>
      </c>
      <c r="C73" s="731" t="s">
        <v>24</v>
      </c>
      <c r="D73" s="763">
        <f aca="true" t="shared" si="11" ref="D73:K74">+D62+D64+D66+D68</f>
        <v>159.47600000000003</v>
      </c>
      <c r="E73" s="763">
        <f t="shared" si="11"/>
        <v>249.99730000000002</v>
      </c>
      <c r="F73" s="733">
        <f t="shared" si="11"/>
        <v>409.4733</v>
      </c>
      <c r="G73" s="764">
        <f t="shared" si="11"/>
        <v>120.5704</v>
      </c>
      <c r="H73" s="734"/>
      <c r="I73" s="736">
        <f t="shared" si="11"/>
        <v>120.5704</v>
      </c>
      <c r="J73" s="736">
        <f t="shared" si="11"/>
        <v>9767.967600000002</v>
      </c>
      <c r="K73" s="763">
        <f t="shared" si="11"/>
        <v>6.9492</v>
      </c>
      <c r="L73" s="737">
        <f aca="true" t="shared" si="12" ref="L73:L104">+F73+I73+J73+K73</f>
        <v>10304.960500000001</v>
      </c>
      <c r="M73" s="6"/>
      <c r="N73" s="5"/>
      <c r="P73" s="151"/>
      <c r="Q73" s="151"/>
      <c r="R73" s="151"/>
      <c r="AQ73" s="746"/>
      <c r="AR73" s="746"/>
    </row>
    <row r="74" spans="1:44" ht="27" customHeight="1">
      <c r="A74" s="721" t="s">
        <v>88</v>
      </c>
      <c r="B74" s="757"/>
      <c r="C74" s="754" t="s">
        <v>29</v>
      </c>
      <c r="D74" s="740">
        <f t="shared" si="11"/>
        <v>13469.562247021302</v>
      </c>
      <c r="E74" s="740">
        <f t="shared" si="11"/>
        <v>19655.078999999998</v>
      </c>
      <c r="F74" s="741">
        <f t="shared" si="11"/>
        <v>33124.6412470213</v>
      </c>
      <c r="G74" s="742">
        <f t="shared" si="11"/>
        <v>5969.253999999999</v>
      </c>
      <c r="H74" s="742"/>
      <c r="I74" s="744">
        <f t="shared" si="11"/>
        <v>5969.253999999999</v>
      </c>
      <c r="J74" s="744">
        <f t="shared" si="11"/>
        <v>1223457.947</v>
      </c>
      <c r="K74" s="740">
        <f t="shared" si="11"/>
        <v>348.992</v>
      </c>
      <c r="L74" s="745">
        <f t="shared" si="12"/>
        <v>1262900.8342470212</v>
      </c>
      <c r="M74" s="6"/>
      <c r="N74" s="5"/>
      <c r="P74" s="151"/>
      <c r="Q74" s="151"/>
      <c r="R74" s="151"/>
      <c r="AQ74" s="746"/>
      <c r="AR74" s="746"/>
    </row>
    <row r="75" spans="1:44" ht="27" customHeight="1">
      <c r="A75" s="729"/>
      <c r="B75" s="756" t="s">
        <v>71</v>
      </c>
      <c r="C75" s="731" t="s">
        <v>24</v>
      </c>
      <c r="D75" s="732">
        <f>SUM('１月:１２月'!D75)</f>
        <v>106.49139999999998</v>
      </c>
      <c r="E75" s="732">
        <f>SUM('１月:１２月'!E75)</f>
        <v>107.64110000000001</v>
      </c>
      <c r="F75" s="748">
        <f aca="true" t="shared" si="13" ref="F75:F100">+D75+E75</f>
        <v>214.1325</v>
      </c>
      <c r="G75" s="734">
        <f>SUM('１月:１２月'!G75)</f>
        <v>786.5701000000001</v>
      </c>
      <c r="H75" s="734"/>
      <c r="I75" s="760">
        <f aca="true" t="shared" si="14" ref="I75:I104">+G75+H75</f>
        <v>786.5701000000001</v>
      </c>
      <c r="J75" s="736">
        <f>SUM('１月:１２月'!J75)</f>
        <v>30.017599999999998</v>
      </c>
      <c r="K75" s="732">
        <f>SUM('１月:１２月'!K75)</f>
        <v>42.0892</v>
      </c>
      <c r="L75" s="737">
        <f t="shared" si="12"/>
        <v>1072.8093999999999</v>
      </c>
      <c r="M75" s="6"/>
      <c r="N75" s="5"/>
      <c r="P75" s="151"/>
      <c r="Q75" s="151"/>
      <c r="R75" s="151"/>
      <c r="AQ75" s="746"/>
      <c r="AR75" s="746"/>
    </row>
    <row r="76" spans="1:44" ht="27" customHeight="1">
      <c r="A76" s="729" t="s">
        <v>52</v>
      </c>
      <c r="B76" s="757"/>
      <c r="C76" s="754" t="s">
        <v>29</v>
      </c>
      <c r="D76" s="740">
        <f>SUM('１月:１２月'!D76)</f>
        <v>88299.6995410616</v>
      </c>
      <c r="E76" s="740">
        <f>SUM('１月:１２月'!E76)</f>
        <v>88406.772</v>
      </c>
      <c r="F76" s="741">
        <f t="shared" si="13"/>
        <v>176706.4715410616</v>
      </c>
      <c r="G76" s="742">
        <f>SUM('１月:１２月'!G76)</f>
        <v>433182.268</v>
      </c>
      <c r="H76" s="742"/>
      <c r="I76" s="744">
        <f t="shared" si="14"/>
        <v>433182.268</v>
      </c>
      <c r="J76" s="744">
        <f>SUM('１月:１２月'!J76)</f>
        <v>37379.788</v>
      </c>
      <c r="K76" s="740">
        <f>SUM('１月:１２月'!K76)</f>
        <v>29830.875999999997</v>
      </c>
      <c r="L76" s="745">
        <f t="shared" si="12"/>
        <v>677099.4035410617</v>
      </c>
      <c r="M76" s="6"/>
      <c r="N76" s="5"/>
      <c r="P76" s="151"/>
      <c r="Q76" s="151"/>
      <c r="R76" s="151"/>
      <c r="AQ76" s="746"/>
      <c r="AR76" s="746"/>
    </row>
    <row r="77" spans="1:44" ht="27" customHeight="1">
      <c r="A77" s="729"/>
      <c r="B77" s="756" t="s">
        <v>92</v>
      </c>
      <c r="C77" s="731" t="s">
        <v>24</v>
      </c>
      <c r="D77" s="732"/>
      <c r="E77" s="732">
        <f>SUM('１月:１２月'!E77)</f>
        <v>0.4078000000000001</v>
      </c>
      <c r="F77" s="748">
        <f t="shared" si="13"/>
        <v>0.4078000000000001</v>
      </c>
      <c r="G77" s="734">
        <f>SUM('１月:１２月'!G77)</f>
        <v>13.8236</v>
      </c>
      <c r="H77" s="734"/>
      <c r="I77" s="760">
        <f t="shared" si="14"/>
        <v>13.8236</v>
      </c>
      <c r="J77" s="736">
        <f>SUM('１月:１２月'!J77)</f>
        <v>0.06</v>
      </c>
      <c r="K77" s="732">
        <f>SUM('１月:１２月'!K77)</f>
        <v>0.377</v>
      </c>
      <c r="L77" s="737">
        <f t="shared" si="12"/>
        <v>14.668400000000002</v>
      </c>
      <c r="M77" s="6"/>
      <c r="N77" s="5"/>
      <c r="P77" s="151"/>
      <c r="Q77" s="151"/>
      <c r="R77" s="151"/>
      <c r="AQ77" s="746"/>
      <c r="AR77" s="746"/>
    </row>
    <row r="78" spans="1:44" ht="27" customHeight="1">
      <c r="A78" s="729"/>
      <c r="B78" s="757"/>
      <c r="C78" s="754" t="s">
        <v>29</v>
      </c>
      <c r="D78" s="740"/>
      <c r="E78" s="740">
        <f>SUM('１月:１２月'!E78)</f>
        <v>48.537</v>
      </c>
      <c r="F78" s="741">
        <f t="shared" si="13"/>
        <v>48.537</v>
      </c>
      <c r="G78" s="742">
        <f>SUM('１月:１２月'!G78)</f>
        <v>1705.8230000000003</v>
      </c>
      <c r="H78" s="742"/>
      <c r="I78" s="744">
        <f t="shared" si="14"/>
        <v>1705.8230000000003</v>
      </c>
      <c r="J78" s="744">
        <f>SUM('１月:１２月'!J78)</f>
        <v>26.442999999999998</v>
      </c>
      <c r="K78" s="740">
        <f>SUM('１月:１２月'!K78)</f>
        <v>54.85099999999999</v>
      </c>
      <c r="L78" s="745">
        <f t="shared" si="12"/>
        <v>1835.6540000000002</v>
      </c>
      <c r="M78" s="6"/>
      <c r="N78" s="5"/>
      <c r="P78" s="151"/>
      <c r="Q78" s="151"/>
      <c r="R78" s="151"/>
      <c r="AQ78" s="746"/>
      <c r="AR78" s="746"/>
    </row>
    <row r="79" spans="1:44" ht="27" customHeight="1">
      <c r="A79" s="729" t="s">
        <v>93</v>
      </c>
      <c r="B79" s="756" t="s">
        <v>94</v>
      </c>
      <c r="C79" s="731" t="s">
        <v>24</v>
      </c>
      <c r="D79" s="732"/>
      <c r="E79" s="732"/>
      <c r="F79" s="748"/>
      <c r="G79" s="734">
        <f>SUM('１月:１２月'!G79)</f>
        <v>0.0018</v>
      </c>
      <c r="H79" s="734"/>
      <c r="I79" s="760">
        <f t="shared" si="14"/>
        <v>0.0018</v>
      </c>
      <c r="J79" s="736"/>
      <c r="K79" s="732">
        <f>SUM('１月:１２月'!K79)</f>
        <v>91.958</v>
      </c>
      <c r="L79" s="737">
        <f t="shared" si="12"/>
        <v>91.9598</v>
      </c>
      <c r="M79" s="6"/>
      <c r="N79" s="5"/>
      <c r="P79" s="151"/>
      <c r="Q79" s="151"/>
      <c r="R79" s="151"/>
      <c r="AQ79" s="746"/>
      <c r="AR79" s="746"/>
    </row>
    <row r="80" spans="1:44" ht="27" customHeight="1">
      <c r="A80" s="729"/>
      <c r="B80" s="757" t="s">
        <v>95</v>
      </c>
      <c r="C80" s="754" t="s">
        <v>29</v>
      </c>
      <c r="D80" s="740"/>
      <c r="E80" s="740"/>
      <c r="F80" s="741"/>
      <c r="G80" s="742">
        <f>SUM('１月:１２月'!G80)</f>
        <v>0.162</v>
      </c>
      <c r="H80" s="742"/>
      <c r="I80" s="744">
        <f t="shared" si="14"/>
        <v>0.162</v>
      </c>
      <c r="J80" s="744"/>
      <c r="K80" s="740">
        <f>SUM('１月:１２月'!K80)</f>
        <v>75678.72</v>
      </c>
      <c r="L80" s="745">
        <f t="shared" si="12"/>
        <v>75678.882</v>
      </c>
      <c r="M80" s="6"/>
      <c r="N80" s="5"/>
      <c r="P80" s="151"/>
      <c r="Q80" s="151"/>
      <c r="R80" s="151"/>
      <c r="AQ80" s="746"/>
      <c r="AR80" s="746"/>
    </row>
    <row r="81" spans="1:44" ht="27" customHeight="1">
      <c r="A81" s="729"/>
      <c r="B81" s="756" t="s">
        <v>96</v>
      </c>
      <c r="C81" s="731" t="s">
        <v>24</v>
      </c>
      <c r="D81" s="732"/>
      <c r="E81" s="732"/>
      <c r="F81" s="748"/>
      <c r="G81" s="734"/>
      <c r="H81" s="734"/>
      <c r="I81" s="760"/>
      <c r="J81" s="736"/>
      <c r="K81" s="732"/>
      <c r="L81" s="737"/>
      <c r="M81" s="6"/>
      <c r="N81" s="5"/>
      <c r="P81" s="151"/>
      <c r="Q81" s="151"/>
      <c r="R81" s="151"/>
      <c r="AQ81" s="746"/>
      <c r="AR81" s="746"/>
    </row>
    <row r="82" spans="1:44" ht="27" customHeight="1">
      <c r="A82" s="729" t="s">
        <v>28</v>
      </c>
      <c r="B82" s="757"/>
      <c r="C82" s="754" t="s">
        <v>29</v>
      </c>
      <c r="D82" s="740"/>
      <c r="E82" s="740"/>
      <c r="F82" s="741"/>
      <c r="G82" s="742"/>
      <c r="H82" s="742"/>
      <c r="I82" s="744"/>
      <c r="J82" s="744"/>
      <c r="K82" s="740"/>
      <c r="L82" s="745"/>
      <c r="M82" s="6"/>
      <c r="N82" s="5"/>
      <c r="P82" s="151"/>
      <c r="Q82" s="151"/>
      <c r="R82" s="151"/>
      <c r="AQ82" s="746"/>
      <c r="AR82" s="746"/>
    </row>
    <row r="83" spans="1:44" ht="27" customHeight="1">
      <c r="A83" s="729"/>
      <c r="B83" s="756" t="s">
        <v>31</v>
      </c>
      <c r="C83" s="731" t="s">
        <v>24</v>
      </c>
      <c r="D83" s="732">
        <f>SUM('１月:１２月'!D83)</f>
        <v>50.509499999999996</v>
      </c>
      <c r="E83" s="732">
        <f>SUM('１月:１２月'!E83)</f>
        <v>91.5286</v>
      </c>
      <c r="F83" s="748">
        <f t="shared" si="13"/>
        <v>142.0381</v>
      </c>
      <c r="G83" s="734">
        <f>SUM('１月:１２月'!G83)</f>
        <v>1390.9982000000002</v>
      </c>
      <c r="H83" s="734"/>
      <c r="I83" s="760">
        <f t="shared" si="14"/>
        <v>1390.9982000000002</v>
      </c>
      <c r="J83" s="736">
        <f>SUM('１月:１２月'!J83)</f>
        <v>39.861000000000004</v>
      </c>
      <c r="K83" s="732">
        <f>SUM('１月:１２月'!K83)</f>
        <v>34.59340000000001</v>
      </c>
      <c r="L83" s="737">
        <f t="shared" si="12"/>
        <v>1607.4907000000003</v>
      </c>
      <c r="M83" s="6"/>
      <c r="N83" s="5"/>
      <c r="P83" s="151"/>
      <c r="Q83" s="151"/>
      <c r="R83" s="151"/>
      <c r="AQ83" s="746"/>
      <c r="AR83" s="746"/>
    </row>
    <row r="84" spans="1:44" ht="27" customHeight="1">
      <c r="A84" s="729"/>
      <c r="B84" s="757" t="s">
        <v>97</v>
      </c>
      <c r="C84" s="754" t="s">
        <v>29</v>
      </c>
      <c r="D84" s="740">
        <f>SUM('１月:１２月'!D84)</f>
        <v>37655.96274457464</v>
      </c>
      <c r="E84" s="740">
        <f>SUM('１月:１２月'!E84)</f>
        <v>44813.763000000006</v>
      </c>
      <c r="F84" s="741">
        <f t="shared" si="13"/>
        <v>82469.72574457465</v>
      </c>
      <c r="G84" s="742">
        <f>SUM('１月:１２月'!G84)</f>
        <v>491995.3830000001</v>
      </c>
      <c r="H84" s="742"/>
      <c r="I84" s="744">
        <f t="shared" si="14"/>
        <v>491995.3830000001</v>
      </c>
      <c r="J84" s="744">
        <f>SUM('１月:１２月'!J84)</f>
        <v>29828.589</v>
      </c>
      <c r="K84" s="740">
        <f>SUM('１月:１２月'!K84)</f>
        <v>15570.621</v>
      </c>
      <c r="L84" s="745">
        <f t="shared" si="12"/>
        <v>619864.3187445748</v>
      </c>
      <c r="M84" s="6"/>
      <c r="N84" s="5"/>
      <c r="P84" s="151"/>
      <c r="Q84" s="151"/>
      <c r="R84" s="151"/>
      <c r="AQ84" s="746"/>
      <c r="AR84" s="746"/>
    </row>
    <row r="85" spans="1:44" ht="27" customHeight="1">
      <c r="A85" s="729" t="s">
        <v>35</v>
      </c>
      <c r="B85" s="756" t="s">
        <v>36</v>
      </c>
      <c r="C85" s="731" t="s">
        <v>24</v>
      </c>
      <c r="D85" s="732">
        <f aca="true" t="shared" si="15" ref="D85:K86">+D75+D77+D79+D81+D83</f>
        <v>157.00089999999997</v>
      </c>
      <c r="E85" s="732">
        <f t="shared" si="15"/>
        <v>199.5775</v>
      </c>
      <c r="F85" s="748">
        <f t="shared" si="15"/>
        <v>356.5784</v>
      </c>
      <c r="G85" s="734">
        <f t="shared" si="15"/>
        <v>2191.3937000000005</v>
      </c>
      <c r="H85" s="734"/>
      <c r="I85" s="760">
        <f t="shared" si="15"/>
        <v>2191.3937000000005</v>
      </c>
      <c r="J85" s="760">
        <f t="shared" si="15"/>
        <v>69.93860000000001</v>
      </c>
      <c r="K85" s="732">
        <f t="shared" si="15"/>
        <v>169.0176</v>
      </c>
      <c r="L85" s="737">
        <f t="shared" si="12"/>
        <v>2786.9283000000005</v>
      </c>
      <c r="M85" s="6"/>
      <c r="N85" s="5"/>
      <c r="P85" s="151"/>
      <c r="Q85" s="151"/>
      <c r="R85" s="151"/>
      <c r="AQ85" s="746"/>
      <c r="AR85" s="746"/>
    </row>
    <row r="86" spans="1:44" ht="27" customHeight="1">
      <c r="A86" s="721"/>
      <c r="B86" s="757"/>
      <c r="C86" s="754" t="s">
        <v>29</v>
      </c>
      <c r="D86" s="740">
        <f t="shared" si="15"/>
        <v>125955.66228563624</v>
      </c>
      <c r="E86" s="740">
        <f t="shared" si="15"/>
        <v>133269.072</v>
      </c>
      <c r="F86" s="741">
        <f t="shared" si="15"/>
        <v>259224.73428563625</v>
      </c>
      <c r="G86" s="742">
        <f t="shared" si="15"/>
        <v>926883.636</v>
      </c>
      <c r="H86" s="742"/>
      <c r="I86" s="744">
        <f t="shared" si="15"/>
        <v>926883.636</v>
      </c>
      <c r="J86" s="744">
        <f t="shared" si="15"/>
        <v>67234.82</v>
      </c>
      <c r="K86" s="740">
        <f t="shared" si="15"/>
        <v>121135.068</v>
      </c>
      <c r="L86" s="745">
        <f t="shared" si="12"/>
        <v>1374478.2582856363</v>
      </c>
      <c r="M86" s="6"/>
      <c r="N86" s="5"/>
      <c r="P86" s="151"/>
      <c r="Q86" s="151"/>
      <c r="R86" s="151"/>
      <c r="AQ86" s="746"/>
      <c r="AR86" s="746"/>
    </row>
    <row r="87" spans="1:44" ht="27" customHeight="1">
      <c r="A87" s="728" t="s">
        <v>98</v>
      </c>
      <c r="B87" s="712"/>
      <c r="C87" s="731" t="s">
        <v>24</v>
      </c>
      <c r="D87" s="732">
        <f>SUM('１月:１２月'!D87)</f>
        <v>5.492800000000001</v>
      </c>
      <c r="E87" s="732">
        <f>SUM('１月:１２月'!E87)</f>
        <v>15.337200000000001</v>
      </c>
      <c r="F87" s="748">
        <f t="shared" si="13"/>
        <v>20.830000000000002</v>
      </c>
      <c r="G87" s="734">
        <f>SUM('１月:１２月'!G87)</f>
        <v>165.06659999999997</v>
      </c>
      <c r="H87" s="734"/>
      <c r="I87" s="760">
        <f t="shared" si="14"/>
        <v>165.06659999999997</v>
      </c>
      <c r="J87" s="736">
        <f>SUM('１月:１２月'!J87)</f>
        <v>64.199</v>
      </c>
      <c r="K87" s="732">
        <f>SUM('１月:１２月'!K87)</f>
        <v>35.928599999999996</v>
      </c>
      <c r="L87" s="737">
        <f t="shared" si="12"/>
        <v>286.0242</v>
      </c>
      <c r="M87" s="6"/>
      <c r="N87" s="5"/>
      <c r="P87" s="151"/>
      <c r="Q87" s="151"/>
      <c r="R87" s="151"/>
      <c r="AQ87" s="746"/>
      <c r="AR87" s="746"/>
    </row>
    <row r="88" spans="1:44" ht="27" customHeight="1">
      <c r="A88" s="767"/>
      <c r="B88" s="722"/>
      <c r="C88" s="754" t="s">
        <v>29</v>
      </c>
      <c r="D88" s="740">
        <f>SUM('１月:１２月'!D88)</f>
        <v>6865.835359287569</v>
      </c>
      <c r="E88" s="740">
        <f>SUM('１月:１２月'!E88)</f>
        <v>16362.492999999997</v>
      </c>
      <c r="F88" s="741">
        <f t="shared" si="13"/>
        <v>23228.328359287567</v>
      </c>
      <c r="G88" s="742">
        <f>SUM('１月:１２月'!G88)</f>
        <v>146815.777</v>
      </c>
      <c r="H88" s="742"/>
      <c r="I88" s="744">
        <f t="shared" si="14"/>
        <v>146815.777</v>
      </c>
      <c r="J88" s="744">
        <f>SUM('１月:１２月'!J88)</f>
        <v>75024.555</v>
      </c>
      <c r="K88" s="740">
        <f>SUM('１月:１２月'!K88)</f>
        <v>30890.111999999997</v>
      </c>
      <c r="L88" s="745">
        <f t="shared" si="12"/>
        <v>275958.7723592876</v>
      </c>
      <c r="M88" s="6"/>
      <c r="N88" s="5"/>
      <c r="P88" s="151"/>
      <c r="Q88" s="151"/>
      <c r="R88" s="151"/>
      <c r="AQ88" s="746"/>
      <c r="AR88" s="746"/>
    </row>
    <row r="89" spans="1:44" ht="27" customHeight="1">
      <c r="A89" s="728" t="s">
        <v>99</v>
      </c>
      <c r="B89" s="712"/>
      <c r="C89" s="731" t="s">
        <v>24</v>
      </c>
      <c r="D89" s="732"/>
      <c r="E89" s="732"/>
      <c r="F89" s="748"/>
      <c r="G89" s="734">
        <f>SUM('１月:１２月'!G89)</f>
        <v>2985.194</v>
      </c>
      <c r="H89" s="734"/>
      <c r="I89" s="760">
        <f t="shared" si="14"/>
        <v>2985.194</v>
      </c>
      <c r="J89" s="736">
        <f>SUM('１月:１２月'!J89)</f>
        <v>2.5704</v>
      </c>
      <c r="K89" s="732">
        <f>SUM('１月:１２月'!K89)</f>
        <v>1104.3343</v>
      </c>
      <c r="L89" s="737">
        <f t="shared" si="12"/>
        <v>4092.0987</v>
      </c>
      <c r="M89" s="6"/>
      <c r="N89" s="5"/>
      <c r="P89" s="151"/>
      <c r="Q89" s="151"/>
      <c r="R89" s="151"/>
      <c r="AQ89" s="746"/>
      <c r="AR89" s="746"/>
    </row>
    <row r="90" spans="1:44" ht="27" customHeight="1">
      <c r="A90" s="767"/>
      <c r="B90" s="722"/>
      <c r="C90" s="754" t="s">
        <v>29</v>
      </c>
      <c r="D90" s="740"/>
      <c r="E90" s="740"/>
      <c r="F90" s="741"/>
      <c r="G90" s="742">
        <f>SUM('１月:１２月'!G90)</f>
        <v>385886.671</v>
      </c>
      <c r="H90" s="742"/>
      <c r="I90" s="744">
        <f t="shared" si="14"/>
        <v>385886.671</v>
      </c>
      <c r="J90" s="744">
        <f>SUM('１月:１２月'!J90)</f>
        <v>339.014</v>
      </c>
      <c r="K90" s="740">
        <f>SUM('１月:１２月'!K90)</f>
        <v>111269.07</v>
      </c>
      <c r="L90" s="745">
        <f t="shared" si="12"/>
        <v>497494.755</v>
      </c>
      <c r="M90" s="6"/>
      <c r="N90" s="5"/>
      <c r="P90" s="151"/>
      <c r="Q90" s="151"/>
      <c r="R90" s="151"/>
      <c r="AQ90" s="746"/>
      <c r="AR90" s="746"/>
    </row>
    <row r="91" spans="1:44" ht="27" customHeight="1">
      <c r="A91" s="728" t="s">
        <v>100</v>
      </c>
      <c r="B91" s="712"/>
      <c r="C91" s="731" t="s">
        <v>24</v>
      </c>
      <c r="D91" s="732"/>
      <c r="E91" s="732">
        <f>SUM('１月:１２月'!E91)</f>
        <v>1.2185</v>
      </c>
      <c r="F91" s="748">
        <f t="shared" si="13"/>
        <v>1.2185</v>
      </c>
      <c r="G91" s="734">
        <f>SUM('１月:１２月'!G91)</f>
        <v>0.34880000000000005</v>
      </c>
      <c r="H91" s="734"/>
      <c r="I91" s="760">
        <f t="shared" si="14"/>
        <v>0.34880000000000005</v>
      </c>
      <c r="J91" s="736">
        <f>SUM('１月:１２月'!J91)</f>
        <v>0.0175</v>
      </c>
      <c r="K91" s="732">
        <f>SUM('１月:１２月'!K91)</f>
        <v>0.0102</v>
      </c>
      <c r="L91" s="737">
        <f t="shared" si="12"/>
        <v>1.595</v>
      </c>
      <c r="M91" s="6"/>
      <c r="N91" s="5"/>
      <c r="P91" s="151"/>
      <c r="Q91" s="151"/>
      <c r="R91" s="151"/>
      <c r="AQ91" s="746"/>
      <c r="AR91" s="746"/>
    </row>
    <row r="92" spans="1:44" ht="27" customHeight="1">
      <c r="A92" s="767"/>
      <c r="B92" s="722"/>
      <c r="C92" s="754" t="s">
        <v>29</v>
      </c>
      <c r="D92" s="740"/>
      <c r="E92" s="740">
        <f>SUM('１月:１２月'!E92)</f>
        <v>972.463</v>
      </c>
      <c r="F92" s="741">
        <f t="shared" si="13"/>
        <v>972.463</v>
      </c>
      <c r="G92" s="742">
        <f>SUM('１月:１２月'!G92)</f>
        <v>847.88</v>
      </c>
      <c r="H92" s="742"/>
      <c r="I92" s="744">
        <f t="shared" si="14"/>
        <v>847.88</v>
      </c>
      <c r="J92" s="744">
        <f>SUM('１月:１２月'!J92)</f>
        <v>30.296</v>
      </c>
      <c r="K92" s="732">
        <f>SUM('１月:１２月'!K92)</f>
        <v>17.302</v>
      </c>
      <c r="L92" s="745">
        <f t="shared" si="12"/>
        <v>1867.9409999999998</v>
      </c>
      <c r="M92" s="6"/>
      <c r="N92" s="5"/>
      <c r="P92" s="151"/>
      <c r="Q92" s="151"/>
      <c r="R92" s="151"/>
      <c r="AQ92" s="746"/>
      <c r="AR92" s="746"/>
    </row>
    <row r="93" spans="1:44" ht="27" customHeight="1">
      <c r="A93" s="728" t="s">
        <v>101</v>
      </c>
      <c r="B93" s="712"/>
      <c r="C93" s="731" t="s">
        <v>24</v>
      </c>
      <c r="D93" s="732">
        <f>SUM('１月:１２月'!D93)</f>
        <v>1.2005000000000001</v>
      </c>
      <c r="E93" s="732">
        <f>SUM('１月:１２月'!E93)</f>
        <v>12.4341</v>
      </c>
      <c r="F93" s="748">
        <f t="shared" si="13"/>
        <v>13.6346</v>
      </c>
      <c r="G93" s="734">
        <f>SUM('１月:１２月'!G93)</f>
        <v>72.11979999999998</v>
      </c>
      <c r="H93" s="734"/>
      <c r="I93" s="760">
        <f t="shared" si="14"/>
        <v>72.11979999999998</v>
      </c>
      <c r="J93" s="736">
        <f>SUM('１月:１２月'!J93)</f>
        <v>0.1331</v>
      </c>
      <c r="K93" s="732">
        <f>SUM('１月:１２月'!K93)</f>
        <v>0.9048</v>
      </c>
      <c r="L93" s="737">
        <f t="shared" si="12"/>
        <v>86.79229999999998</v>
      </c>
      <c r="M93" s="6"/>
      <c r="N93" s="5"/>
      <c r="P93" s="151"/>
      <c r="Q93" s="151"/>
      <c r="R93" s="151"/>
      <c r="AQ93" s="746"/>
      <c r="AR93" s="746"/>
    </row>
    <row r="94" spans="1:44" ht="27" customHeight="1">
      <c r="A94" s="767"/>
      <c r="B94" s="722"/>
      <c r="C94" s="754" t="s">
        <v>29</v>
      </c>
      <c r="D94" s="740">
        <f>SUM('１月:１２月'!D94)</f>
        <v>3121.4734368862105</v>
      </c>
      <c r="E94" s="740">
        <f>SUM('１月:１２月'!E94)</f>
        <v>18961.689</v>
      </c>
      <c r="F94" s="741">
        <f t="shared" si="13"/>
        <v>22083.16243688621</v>
      </c>
      <c r="G94" s="742">
        <f>SUM('１月:１２月'!G94)</f>
        <v>117998.64499999999</v>
      </c>
      <c r="H94" s="742"/>
      <c r="I94" s="744">
        <f t="shared" si="14"/>
        <v>117998.64499999999</v>
      </c>
      <c r="J94" s="744">
        <f>SUM('１月:１２月'!J94)</f>
        <v>205.36999999999998</v>
      </c>
      <c r="K94" s="740">
        <f>SUM('１月:１２月'!K94)</f>
        <v>572.445</v>
      </c>
      <c r="L94" s="745">
        <f t="shared" si="12"/>
        <v>140859.6224368862</v>
      </c>
      <c r="M94" s="6"/>
      <c r="N94" s="5"/>
      <c r="P94" s="151"/>
      <c r="Q94" s="151"/>
      <c r="R94" s="151"/>
      <c r="AQ94" s="746"/>
      <c r="AR94" s="746"/>
    </row>
    <row r="95" spans="1:44" ht="27" customHeight="1">
      <c r="A95" s="728" t="s">
        <v>102</v>
      </c>
      <c r="B95" s="712"/>
      <c r="C95" s="731" t="s">
        <v>24</v>
      </c>
      <c r="D95" s="732"/>
      <c r="E95" s="732"/>
      <c r="F95" s="748"/>
      <c r="G95" s="734">
        <f>SUM('１月:１２月'!G95)</f>
        <v>0.271</v>
      </c>
      <c r="H95" s="734"/>
      <c r="I95" s="760">
        <f t="shared" si="14"/>
        <v>0.271</v>
      </c>
      <c r="J95" s="736">
        <f>SUM('１月:１２月'!J95)</f>
        <v>0.024</v>
      </c>
      <c r="K95" s="732">
        <f>SUM('１月:１２月'!K95)</f>
        <v>0.004</v>
      </c>
      <c r="L95" s="737">
        <f t="shared" si="12"/>
        <v>0.29900000000000004</v>
      </c>
      <c r="M95" s="6"/>
      <c r="N95" s="5"/>
      <c r="P95" s="151"/>
      <c r="Q95" s="151"/>
      <c r="R95" s="151"/>
      <c r="AQ95" s="746"/>
      <c r="AR95" s="746"/>
    </row>
    <row r="96" spans="1:44" ht="27" customHeight="1">
      <c r="A96" s="767"/>
      <c r="B96" s="722"/>
      <c r="C96" s="754" t="s">
        <v>29</v>
      </c>
      <c r="D96" s="740"/>
      <c r="E96" s="740"/>
      <c r="F96" s="741"/>
      <c r="G96" s="742">
        <f>SUM('１月:１２月'!G96)</f>
        <v>98.8</v>
      </c>
      <c r="H96" s="742"/>
      <c r="I96" s="744">
        <f t="shared" si="14"/>
        <v>98.8</v>
      </c>
      <c r="J96" s="744">
        <f>SUM('１月:１２月'!J96)</f>
        <v>51.379</v>
      </c>
      <c r="K96" s="740">
        <f>SUM('１月:１２月'!K96)</f>
        <v>4.817</v>
      </c>
      <c r="L96" s="745">
        <f t="shared" si="12"/>
        <v>154.996</v>
      </c>
      <c r="M96" s="6"/>
      <c r="N96" s="5"/>
      <c r="P96" s="151"/>
      <c r="Q96" s="151"/>
      <c r="R96" s="151"/>
      <c r="AQ96" s="746"/>
      <c r="AR96" s="746"/>
    </row>
    <row r="97" spans="1:44" ht="27" customHeight="1">
      <c r="A97" s="728" t="s">
        <v>103</v>
      </c>
      <c r="B97" s="712"/>
      <c r="C97" s="731" t="s">
        <v>24</v>
      </c>
      <c r="D97" s="732">
        <f>SUM('１月:１２月'!D97)</f>
        <v>0.0502</v>
      </c>
      <c r="E97" s="732"/>
      <c r="F97" s="748">
        <f t="shared" si="13"/>
        <v>0.0502</v>
      </c>
      <c r="G97" s="734"/>
      <c r="H97" s="734"/>
      <c r="I97" s="760"/>
      <c r="J97" s="736">
        <f>SUM('１月:１２月'!J97)</f>
        <v>0.1387</v>
      </c>
      <c r="K97" s="732"/>
      <c r="L97" s="737">
        <f t="shared" si="12"/>
        <v>0.18889999999999998</v>
      </c>
      <c r="M97" s="6"/>
      <c r="N97" s="5"/>
      <c r="P97" s="151"/>
      <c r="Q97" s="151"/>
      <c r="R97" s="151"/>
      <c r="AQ97" s="746"/>
      <c r="AR97" s="746"/>
    </row>
    <row r="98" spans="1:44" ht="27" customHeight="1">
      <c r="A98" s="767"/>
      <c r="B98" s="722"/>
      <c r="C98" s="754" t="s">
        <v>29</v>
      </c>
      <c r="D98" s="740">
        <f>SUM('１月:１２月'!D98)</f>
        <v>23.289005880397795</v>
      </c>
      <c r="E98" s="740"/>
      <c r="F98" s="741">
        <f t="shared" si="13"/>
        <v>23.289005880397795</v>
      </c>
      <c r="G98" s="742"/>
      <c r="H98" s="742"/>
      <c r="I98" s="744"/>
      <c r="J98" s="744">
        <f>SUM('１月:１２月'!J98)</f>
        <v>65.05799999999999</v>
      </c>
      <c r="K98" s="740"/>
      <c r="L98" s="745">
        <f t="shared" si="12"/>
        <v>88.34700588039779</v>
      </c>
      <c r="M98" s="6"/>
      <c r="N98" s="5"/>
      <c r="P98" s="151"/>
      <c r="Q98" s="151"/>
      <c r="R98" s="151"/>
      <c r="AQ98" s="746"/>
      <c r="AR98" s="746"/>
    </row>
    <row r="99" spans="1:44" ht="27" customHeight="1">
      <c r="A99" s="728" t="s">
        <v>104</v>
      </c>
      <c r="B99" s="712"/>
      <c r="C99" s="731" t="s">
        <v>24</v>
      </c>
      <c r="D99" s="732">
        <f>SUM('１月:１２月'!D99)</f>
        <v>40.165639999999996</v>
      </c>
      <c r="E99" s="732">
        <f>SUM('１月:１２月'!E99)</f>
        <v>7546.055439999998</v>
      </c>
      <c r="F99" s="748">
        <f t="shared" si="13"/>
        <v>7586.221079999998</v>
      </c>
      <c r="G99" s="734">
        <f>SUM('１月:１２月'!G99)</f>
        <v>5752.63002</v>
      </c>
      <c r="H99" s="734"/>
      <c r="I99" s="760">
        <f t="shared" si="14"/>
        <v>5752.63002</v>
      </c>
      <c r="J99" s="736">
        <f>SUM('１月:１２月'!J99)</f>
        <v>340.6241</v>
      </c>
      <c r="K99" s="732">
        <f>SUM('１月:１２月'!K99)</f>
        <v>269.5441</v>
      </c>
      <c r="L99" s="737">
        <f t="shared" si="12"/>
        <v>13949.019299999996</v>
      </c>
      <c r="M99" s="6"/>
      <c r="N99" s="5"/>
      <c r="P99" s="151"/>
      <c r="Q99" s="151"/>
      <c r="R99" s="151"/>
      <c r="AQ99" s="746"/>
      <c r="AR99" s="746"/>
    </row>
    <row r="100" spans="1:14" ht="27" customHeight="1">
      <c r="A100" s="767"/>
      <c r="B100" s="722"/>
      <c r="C100" s="754" t="s">
        <v>29</v>
      </c>
      <c r="D100" s="740">
        <f>SUM('１月:１２月'!D100)</f>
        <v>96500.80668116851</v>
      </c>
      <c r="E100" s="740">
        <f>SUM('１月:１２月'!E100)</f>
        <v>2369092.1019999995</v>
      </c>
      <c r="F100" s="741">
        <f t="shared" si="13"/>
        <v>2465592.908681168</v>
      </c>
      <c r="G100" s="742">
        <f>SUM('１月:１２月'!G100)</f>
        <v>2647901.313</v>
      </c>
      <c r="H100" s="742"/>
      <c r="I100" s="744">
        <f t="shared" si="14"/>
        <v>2647901.313</v>
      </c>
      <c r="J100" s="744">
        <f>SUM('１月:１２月'!J100)</f>
        <v>106387.657</v>
      </c>
      <c r="K100" s="740">
        <f>SUM('１月:１２月'!K100)</f>
        <v>88072.122</v>
      </c>
      <c r="L100" s="745">
        <f t="shared" si="12"/>
        <v>5307954.000681168</v>
      </c>
      <c r="M100" s="6"/>
      <c r="N100" s="5"/>
    </row>
    <row r="101" spans="1:14" ht="27" customHeight="1">
      <c r="A101" s="728" t="s">
        <v>105</v>
      </c>
      <c r="B101" s="712"/>
      <c r="C101" s="731" t="s">
        <v>24</v>
      </c>
      <c r="D101" s="732">
        <f aca="true" t="shared" si="16" ref="D101:K102">+D10+D12+D24+D30+D38+D40+D42+D44+D46+D48+D50+D52+D54+D60+D73+D85+D87+D89+D91+D93+D95+D97+D99</f>
        <v>4763.87324</v>
      </c>
      <c r="E101" s="732">
        <f t="shared" si="16"/>
        <v>11620.864139999998</v>
      </c>
      <c r="F101" s="748">
        <f t="shared" si="16"/>
        <v>16384.73738</v>
      </c>
      <c r="G101" s="734">
        <f t="shared" si="16"/>
        <v>90290.09581999999</v>
      </c>
      <c r="H101" s="734"/>
      <c r="I101" s="760">
        <f t="shared" si="16"/>
        <v>90290.09581999999</v>
      </c>
      <c r="J101" s="760">
        <f t="shared" si="16"/>
        <v>75655.0155</v>
      </c>
      <c r="K101" s="732">
        <f t="shared" si="16"/>
        <v>48271.2647</v>
      </c>
      <c r="L101" s="737">
        <f t="shared" si="12"/>
        <v>230601.11339999997</v>
      </c>
      <c r="M101" s="6"/>
      <c r="N101" s="5"/>
    </row>
    <row r="102" spans="1:14" ht="27" customHeight="1">
      <c r="A102" s="767"/>
      <c r="B102" s="722"/>
      <c r="C102" s="754" t="s">
        <v>29</v>
      </c>
      <c r="D102" s="740">
        <f t="shared" si="16"/>
        <v>3254346.162271571</v>
      </c>
      <c r="E102" s="740">
        <f t="shared" si="16"/>
        <v>4748241.228</v>
      </c>
      <c r="F102" s="741">
        <f t="shared" si="16"/>
        <v>8002587.390271568</v>
      </c>
      <c r="G102" s="742">
        <f t="shared" si="16"/>
        <v>14774414.993000004</v>
      </c>
      <c r="H102" s="742"/>
      <c r="I102" s="744">
        <f t="shared" si="16"/>
        <v>14774414.993000004</v>
      </c>
      <c r="J102" s="744">
        <f t="shared" si="16"/>
        <v>16709165.876999998</v>
      </c>
      <c r="K102" s="740">
        <f t="shared" si="16"/>
        <v>8253565.477000001</v>
      </c>
      <c r="L102" s="745">
        <f t="shared" si="12"/>
        <v>47739733.73727157</v>
      </c>
      <c r="M102" s="6"/>
      <c r="N102" s="5"/>
    </row>
    <row r="103" spans="1:14" ht="27" customHeight="1">
      <c r="A103" s="729"/>
      <c r="B103" s="756" t="s">
        <v>106</v>
      </c>
      <c r="C103" s="731" t="s">
        <v>24</v>
      </c>
      <c r="D103" s="732"/>
      <c r="E103" s="732"/>
      <c r="F103" s="748"/>
      <c r="G103" s="734">
        <f>SUM('１月:１２月'!G103)</f>
        <v>9.398200000000001</v>
      </c>
      <c r="H103" s="734"/>
      <c r="I103" s="760">
        <f t="shared" si="14"/>
        <v>9.398200000000001</v>
      </c>
      <c r="J103" s="760">
        <f>SUM('１月:１２月'!J103)</f>
        <v>3.123</v>
      </c>
      <c r="K103" s="732">
        <f>SUM('１月:１２月'!K103)</f>
        <v>0.7276000000000001</v>
      </c>
      <c r="L103" s="737">
        <f t="shared" si="12"/>
        <v>13.248800000000001</v>
      </c>
      <c r="M103" s="6"/>
      <c r="N103" s="5"/>
    </row>
    <row r="104" spans="1:14" ht="27" customHeight="1">
      <c r="A104" s="729"/>
      <c r="B104" s="757"/>
      <c r="C104" s="754" t="s">
        <v>29</v>
      </c>
      <c r="D104" s="740"/>
      <c r="E104" s="740"/>
      <c r="F104" s="741"/>
      <c r="G104" s="742">
        <f>SUM('１月:１２月'!G104)</f>
        <v>26321.146</v>
      </c>
      <c r="H104" s="742"/>
      <c r="I104" s="744">
        <f t="shared" si="14"/>
        <v>26321.146</v>
      </c>
      <c r="J104" s="744">
        <f>SUM('１月:１２月'!J104)</f>
        <v>1174.458</v>
      </c>
      <c r="K104" s="740">
        <f>SUM('１月:１２月'!K104)</f>
        <v>2549.494</v>
      </c>
      <c r="L104" s="745">
        <f t="shared" si="12"/>
        <v>30045.097999999998</v>
      </c>
      <c r="M104" s="6"/>
      <c r="N104" s="5"/>
    </row>
    <row r="105" spans="1:14" ht="27" customHeight="1">
      <c r="A105" s="729" t="s">
        <v>107</v>
      </c>
      <c r="B105" s="756" t="s">
        <v>108</v>
      </c>
      <c r="C105" s="731" t="s">
        <v>24</v>
      </c>
      <c r="D105" s="732">
        <f>SUM('１月:１２月'!D105)</f>
        <v>16.388799999999996</v>
      </c>
      <c r="E105" s="732">
        <f>SUM('１月:１２月'!E105)</f>
        <v>6.4091000000000005</v>
      </c>
      <c r="F105" s="748">
        <f aca="true" t="shared" si="17" ref="F105:F133">+D105+E105</f>
        <v>22.7979</v>
      </c>
      <c r="G105" s="734">
        <f>SUM('１月:１２月'!G105)</f>
        <v>324.514</v>
      </c>
      <c r="H105" s="734"/>
      <c r="I105" s="760">
        <f aca="true" t="shared" si="18" ref="I105:I133">+G105+H105</f>
        <v>324.514</v>
      </c>
      <c r="J105" s="736">
        <f>SUM('１月:１２月'!J105)</f>
        <v>67.52069999999999</v>
      </c>
      <c r="K105" s="732">
        <f>SUM('１月:１２月'!K105)</f>
        <v>89.2591</v>
      </c>
      <c r="L105" s="737">
        <f aca="true" t="shared" si="19" ref="L105:L136">+F105+I105+J105+K105</f>
        <v>504.0917</v>
      </c>
      <c r="M105" s="6"/>
      <c r="N105" s="5"/>
    </row>
    <row r="106" spans="1:14" ht="27" customHeight="1">
      <c r="A106" s="729"/>
      <c r="B106" s="757"/>
      <c r="C106" s="754" t="s">
        <v>29</v>
      </c>
      <c r="D106" s="740">
        <f>SUM('１月:１２月'!D106)</f>
        <v>10251.20061757521</v>
      </c>
      <c r="E106" s="740">
        <f>SUM('１月:１２月'!E106)</f>
        <v>4075.8940000000002</v>
      </c>
      <c r="F106" s="741">
        <f t="shared" si="17"/>
        <v>14327.09461757521</v>
      </c>
      <c r="G106" s="742">
        <f>SUM('１月:１２月'!G106)</f>
        <v>135164.606</v>
      </c>
      <c r="H106" s="742"/>
      <c r="I106" s="744">
        <f t="shared" si="18"/>
        <v>135164.606</v>
      </c>
      <c r="J106" s="744">
        <f>SUM('１月:１２月'!J106)</f>
        <v>47735.95599999999</v>
      </c>
      <c r="K106" s="740">
        <f>SUM('１月:１２月'!K106)</f>
        <v>42493.12800000001</v>
      </c>
      <c r="L106" s="745">
        <f t="shared" si="19"/>
        <v>239720.78461757523</v>
      </c>
      <c r="M106" s="6"/>
      <c r="N106" s="5"/>
    </row>
    <row r="107" spans="1:14" ht="27" customHeight="1">
      <c r="A107" s="729"/>
      <c r="B107" s="756" t="s">
        <v>109</v>
      </c>
      <c r="C107" s="731" t="s">
        <v>24</v>
      </c>
      <c r="D107" s="732">
        <f>SUM('１月:１２月'!D107)</f>
        <v>21.6331</v>
      </c>
      <c r="E107" s="732">
        <f>SUM('１月:１２月'!E107)</f>
        <v>1369.7696999999998</v>
      </c>
      <c r="F107" s="748">
        <f t="shared" si="17"/>
        <v>1391.4027999999998</v>
      </c>
      <c r="G107" s="734">
        <f>SUM('１月:１２月'!G107)</f>
        <v>6110.8035</v>
      </c>
      <c r="H107" s="734"/>
      <c r="I107" s="760">
        <f t="shared" si="18"/>
        <v>6110.8035</v>
      </c>
      <c r="J107" s="736">
        <f>SUM('１月:１２月'!J107)</f>
        <v>139.7816</v>
      </c>
      <c r="K107" s="732">
        <f>SUM('１月:１２月'!K107)</f>
        <v>734.7136</v>
      </c>
      <c r="L107" s="737">
        <f t="shared" si="19"/>
        <v>8376.7015</v>
      </c>
      <c r="M107" s="6"/>
      <c r="N107" s="5"/>
    </row>
    <row r="108" spans="1:14" ht="27" customHeight="1">
      <c r="A108" s="729"/>
      <c r="B108" s="757"/>
      <c r="C108" s="754" t="s">
        <v>29</v>
      </c>
      <c r="D108" s="740">
        <f>SUM('１月:１２月'!D108)</f>
        <v>10017.73394499612</v>
      </c>
      <c r="E108" s="740">
        <f>SUM('１月:１２月'!E108)</f>
        <v>296080.05600000004</v>
      </c>
      <c r="F108" s="741">
        <f t="shared" si="17"/>
        <v>306097.7899449962</v>
      </c>
      <c r="G108" s="742">
        <f>SUM('１月:１２月'!G108)</f>
        <v>1545160.679</v>
      </c>
      <c r="H108" s="742"/>
      <c r="I108" s="744">
        <f t="shared" si="18"/>
        <v>1545160.679</v>
      </c>
      <c r="J108" s="744">
        <f>SUM('１月:１２月'!J108)</f>
        <v>60581.047999999995</v>
      </c>
      <c r="K108" s="740">
        <f>SUM('１月:１２月'!K108)</f>
        <v>173553.384</v>
      </c>
      <c r="L108" s="745">
        <f t="shared" si="19"/>
        <v>2085392.9009449962</v>
      </c>
      <c r="M108" s="6"/>
      <c r="N108" s="5"/>
    </row>
    <row r="109" spans="1:14" ht="27" customHeight="1">
      <c r="A109" s="729" t="s">
        <v>110</v>
      </c>
      <c r="B109" s="756" t="s">
        <v>111</v>
      </c>
      <c r="C109" s="731" t="s">
        <v>24</v>
      </c>
      <c r="D109" s="732">
        <f>SUM('１月:１２月'!D109)</f>
        <v>0.06290000000000001</v>
      </c>
      <c r="E109" s="732">
        <f>SUM('１月:１２月'!E109)</f>
        <v>1.8205999999999998</v>
      </c>
      <c r="F109" s="748">
        <f t="shared" si="17"/>
        <v>1.8834999999999997</v>
      </c>
      <c r="G109" s="734">
        <f>SUM('１月:１２月'!G109)</f>
        <v>24.215900000000005</v>
      </c>
      <c r="H109" s="734"/>
      <c r="I109" s="760">
        <f t="shared" si="18"/>
        <v>24.215900000000005</v>
      </c>
      <c r="J109" s="736">
        <f>SUM('１月:１２月'!J109)</f>
        <v>0.38280000000000003</v>
      </c>
      <c r="K109" s="732">
        <f>SUM('１月:１２月'!K109)</f>
        <v>0.22900000000000004</v>
      </c>
      <c r="L109" s="737">
        <f t="shared" si="19"/>
        <v>26.7112</v>
      </c>
      <c r="M109" s="6"/>
      <c r="N109" s="5"/>
    </row>
    <row r="110" spans="1:14" ht="27" customHeight="1">
      <c r="A110" s="729"/>
      <c r="B110" s="757"/>
      <c r="C110" s="754" t="s">
        <v>29</v>
      </c>
      <c r="D110" s="740">
        <f>SUM('１月:１２月'!D110)</f>
        <v>236.94119905770742</v>
      </c>
      <c r="E110" s="740">
        <f>SUM('１月:１２月'!E110)</f>
        <v>4370.003</v>
      </c>
      <c r="F110" s="741">
        <f t="shared" si="17"/>
        <v>4606.944199057707</v>
      </c>
      <c r="G110" s="742">
        <f>SUM('１月:１２月'!G110)</f>
        <v>45751.158</v>
      </c>
      <c r="H110" s="742"/>
      <c r="I110" s="744">
        <f t="shared" si="18"/>
        <v>45751.158</v>
      </c>
      <c r="J110" s="744">
        <f>SUM('１月:１２月'!J110)</f>
        <v>435.36400000000003</v>
      </c>
      <c r="K110" s="740">
        <f>SUM('１月:１２月'!K110)</f>
        <v>355.007</v>
      </c>
      <c r="L110" s="745">
        <f t="shared" si="19"/>
        <v>51148.47319905771</v>
      </c>
      <c r="M110" s="6"/>
      <c r="N110" s="5"/>
    </row>
    <row r="111" spans="1:14" ht="27" customHeight="1">
      <c r="A111" s="729"/>
      <c r="B111" s="756" t="s">
        <v>112</v>
      </c>
      <c r="C111" s="731" t="s">
        <v>24</v>
      </c>
      <c r="D111" s="732">
        <f>SUM('１月:１２月'!D111)</f>
        <v>6.1668</v>
      </c>
      <c r="E111" s="732">
        <f>SUM('１月:１２月'!E111)</f>
        <v>8.2467</v>
      </c>
      <c r="F111" s="748">
        <f t="shared" si="17"/>
        <v>14.4135</v>
      </c>
      <c r="G111" s="734">
        <f>SUM('１月:１２月'!G111)</f>
        <v>27.1594</v>
      </c>
      <c r="H111" s="734"/>
      <c r="I111" s="760">
        <f t="shared" si="18"/>
        <v>27.1594</v>
      </c>
      <c r="J111" s="736">
        <f>SUM('１月:１２月'!J111)</f>
        <v>10.8718</v>
      </c>
      <c r="K111" s="732">
        <f>SUM('１月:１２月'!K111)</f>
        <v>3.3331000000000004</v>
      </c>
      <c r="L111" s="737">
        <f t="shared" si="19"/>
        <v>55.777800000000006</v>
      </c>
      <c r="M111" s="6"/>
      <c r="N111" s="5"/>
    </row>
    <row r="112" spans="1:14" ht="27" customHeight="1">
      <c r="A112" s="729"/>
      <c r="B112" s="757"/>
      <c r="C112" s="754" t="s">
        <v>29</v>
      </c>
      <c r="D112" s="740">
        <f>SUM('１月:１２月'!D112)</f>
        <v>5540.259599196581</v>
      </c>
      <c r="E112" s="740">
        <f>SUM('１月:１２月'!E112)</f>
        <v>4965.125000000001</v>
      </c>
      <c r="F112" s="741">
        <f t="shared" si="17"/>
        <v>10505.384599196583</v>
      </c>
      <c r="G112" s="742">
        <f>SUM('１月:１２月'!G112)</f>
        <v>33787.108</v>
      </c>
      <c r="H112" s="742"/>
      <c r="I112" s="744">
        <f t="shared" si="18"/>
        <v>33787.108</v>
      </c>
      <c r="J112" s="744">
        <f>SUM('１月:１２月'!J112)</f>
        <v>10328.984</v>
      </c>
      <c r="K112" s="740">
        <f>SUM('１月:１２月'!K112)</f>
        <v>2334.934</v>
      </c>
      <c r="L112" s="745">
        <f t="shared" si="19"/>
        <v>56956.410599196584</v>
      </c>
      <c r="M112" s="6"/>
      <c r="N112" s="5"/>
    </row>
    <row r="113" spans="1:14" ht="27" customHeight="1">
      <c r="A113" s="729" t="s">
        <v>113</v>
      </c>
      <c r="B113" s="756" t="s">
        <v>114</v>
      </c>
      <c r="C113" s="731" t="s">
        <v>24</v>
      </c>
      <c r="D113" s="732"/>
      <c r="E113" s="732"/>
      <c r="F113" s="748"/>
      <c r="G113" s="734"/>
      <c r="H113" s="734"/>
      <c r="I113" s="760"/>
      <c r="J113" s="736">
        <f>SUM('１月:１２月'!J113)</f>
        <v>2874.75</v>
      </c>
      <c r="K113" s="732">
        <f>SUM('１月:１２月'!K113)</f>
        <v>5221.950000000001</v>
      </c>
      <c r="L113" s="737">
        <f t="shared" si="19"/>
        <v>8096.700000000001</v>
      </c>
      <c r="M113" s="6"/>
      <c r="N113" s="5"/>
    </row>
    <row r="114" spans="1:14" ht="27" customHeight="1">
      <c r="A114" s="729"/>
      <c r="B114" s="757"/>
      <c r="C114" s="754" t="s">
        <v>29</v>
      </c>
      <c r="D114" s="740"/>
      <c r="E114" s="740"/>
      <c r="F114" s="744"/>
      <c r="G114" s="742"/>
      <c r="H114" s="742"/>
      <c r="I114" s="744"/>
      <c r="J114" s="744">
        <f>SUM('１月:１２月'!J114)</f>
        <v>140067.124</v>
      </c>
      <c r="K114" s="740">
        <f>SUM('１月:１２月'!K114)</f>
        <v>264918.639</v>
      </c>
      <c r="L114" s="745">
        <f t="shared" si="19"/>
        <v>404985.76300000004</v>
      </c>
      <c r="M114" s="6"/>
      <c r="N114" s="5"/>
    </row>
    <row r="115" spans="1:14" ht="27" customHeight="1">
      <c r="A115" s="729"/>
      <c r="B115" s="756" t="s">
        <v>115</v>
      </c>
      <c r="C115" s="731" t="s">
        <v>24</v>
      </c>
      <c r="D115" s="732">
        <f>SUM('１月:１２月'!D115)</f>
        <v>0.19619999999999999</v>
      </c>
      <c r="E115" s="732">
        <f>SUM('１月:１２月'!E115)</f>
        <v>0.3559</v>
      </c>
      <c r="F115" s="748">
        <f t="shared" si="17"/>
        <v>0.5521</v>
      </c>
      <c r="G115" s="734">
        <f>SUM('１月:１２月'!G115)</f>
        <v>43.553200000000004</v>
      </c>
      <c r="H115" s="734"/>
      <c r="I115" s="760">
        <f t="shared" si="18"/>
        <v>43.553200000000004</v>
      </c>
      <c r="J115" s="736">
        <f>SUM('１月:１２月'!J115)</f>
        <v>1.1021</v>
      </c>
      <c r="K115" s="732">
        <f>SUM('１月:１２月'!K115)</f>
        <v>0.6197</v>
      </c>
      <c r="L115" s="737">
        <f t="shared" si="19"/>
        <v>45.82710000000001</v>
      </c>
      <c r="M115" s="6"/>
      <c r="N115" s="5"/>
    </row>
    <row r="116" spans="1:14" ht="27" customHeight="1">
      <c r="A116" s="729"/>
      <c r="B116" s="757"/>
      <c r="C116" s="754" t="s">
        <v>29</v>
      </c>
      <c r="D116" s="740">
        <f>SUM('１月:１２月'!D116)</f>
        <v>214.20631316295987</v>
      </c>
      <c r="E116" s="740">
        <f>SUM('１月:１２月'!E116)</f>
        <v>340.355</v>
      </c>
      <c r="F116" s="741">
        <f t="shared" si="17"/>
        <v>554.5613131629599</v>
      </c>
      <c r="G116" s="742">
        <f>SUM('１月:１２月'!G116)</f>
        <v>91090.845</v>
      </c>
      <c r="H116" s="742"/>
      <c r="I116" s="744">
        <f t="shared" si="18"/>
        <v>91090.845</v>
      </c>
      <c r="J116" s="744">
        <f>SUM('１月:１２月'!J116)</f>
        <v>1127.771</v>
      </c>
      <c r="K116" s="740">
        <f>SUM('１月:１２月'!K116)</f>
        <v>459.76800000000003</v>
      </c>
      <c r="L116" s="745">
        <f t="shared" si="19"/>
        <v>93232.94531316296</v>
      </c>
      <c r="M116" s="6"/>
      <c r="N116" s="5"/>
    </row>
    <row r="117" spans="1:14" ht="27" customHeight="1">
      <c r="A117" s="729" t="s">
        <v>116</v>
      </c>
      <c r="B117" s="756" t="s">
        <v>117</v>
      </c>
      <c r="C117" s="731" t="s">
        <v>24</v>
      </c>
      <c r="D117" s="732">
        <f>SUM('１月:１２月'!D117)</f>
        <v>7.2936</v>
      </c>
      <c r="E117" s="732">
        <f>SUM('１月:１２月'!E117)</f>
        <v>12.069500000000001</v>
      </c>
      <c r="F117" s="748">
        <f t="shared" si="17"/>
        <v>19.363100000000003</v>
      </c>
      <c r="G117" s="734">
        <f>SUM('１月:１２月'!G117)</f>
        <v>7.938700000000001</v>
      </c>
      <c r="H117" s="734"/>
      <c r="I117" s="760">
        <f t="shared" si="18"/>
        <v>7.938700000000001</v>
      </c>
      <c r="J117" s="736">
        <f>SUM('１月:１２月'!J117)</f>
        <v>0.0558</v>
      </c>
      <c r="K117" s="732">
        <f>SUM('１月:１２月'!K117)</f>
        <v>14.449</v>
      </c>
      <c r="L117" s="737">
        <f t="shared" si="19"/>
        <v>41.8066</v>
      </c>
      <c r="M117" s="6"/>
      <c r="N117" s="5"/>
    </row>
    <row r="118" spans="1:14" ht="27" customHeight="1">
      <c r="A118" s="729"/>
      <c r="B118" s="757"/>
      <c r="C118" s="754" t="s">
        <v>29</v>
      </c>
      <c r="D118" s="740">
        <f>SUM('１月:１２月'!D118)</f>
        <v>3414.4738119440085</v>
      </c>
      <c r="E118" s="740">
        <f>SUM('１月:１２月'!E118)</f>
        <v>5171.759999999999</v>
      </c>
      <c r="F118" s="744">
        <f t="shared" si="17"/>
        <v>8586.233811944008</v>
      </c>
      <c r="G118" s="742">
        <f>SUM('１月:１２月'!G118)</f>
        <v>11944.162999999999</v>
      </c>
      <c r="H118" s="742"/>
      <c r="I118" s="744">
        <f t="shared" si="18"/>
        <v>11944.162999999999</v>
      </c>
      <c r="J118" s="744">
        <f>SUM('１月:１２月'!J118)</f>
        <v>85.72200000000001</v>
      </c>
      <c r="K118" s="740">
        <f>SUM('１月:１２月'!K118)</f>
        <v>1523.0220000000002</v>
      </c>
      <c r="L118" s="745">
        <f t="shared" si="19"/>
        <v>22139.14081194401</v>
      </c>
      <c r="M118" s="6"/>
      <c r="N118" s="5"/>
    </row>
    <row r="119" spans="1:14" ht="27" customHeight="1">
      <c r="A119" s="729"/>
      <c r="B119" s="756" t="s">
        <v>118</v>
      </c>
      <c r="C119" s="731" t="s">
        <v>24</v>
      </c>
      <c r="D119" s="732">
        <f>SUM('１月:１２月'!D119)</f>
        <v>72.59870000000001</v>
      </c>
      <c r="E119" s="732">
        <f>SUM('１月:１２月'!E119)</f>
        <v>5.477099999999999</v>
      </c>
      <c r="F119" s="748">
        <f t="shared" si="17"/>
        <v>78.0758</v>
      </c>
      <c r="G119" s="734">
        <f>SUM('１月:１２月'!G119)</f>
        <v>63.3614</v>
      </c>
      <c r="H119" s="734"/>
      <c r="I119" s="760">
        <f t="shared" si="18"/>
        <v>63.3614</v>
      </c>
      <c r="J119" s="736">
        <f>SUM('１月:１２月'!J119)</f>
        <v>17.1763</v>
      </c>
      <c r="K119" s="732">
        <f>SUM('１月:１２月'!K119)</f>
        <v>0.7064</v>
      </c>
      <c r="L119" s="737">
        <f t="shared" si="19"/>
        <v>159.31990000000002</v>
      </c>
      <c r="M119" s="6"/>
      <c r="N119" s="5"/>
    </row>
    <row r="120" spans="1:14" ht="27" customHeight="1">
      <c r="A120" s="729"/>
      <c r="B120" s="757"/>
      <c r="C120" s="754" t="s">
        <v>29</v>
      </c>
      <c r="D120" s="740">
        <f>SUM('１月:１２月'!D120)</f>
        <v>44532.06273701437</v>
      </c>
      <c r="E120" s="740">
        <f>SUM('１月:１２月'!E120)</f>
        <v>3390.511</v>
      </c>
      <c r="F120" s="741">
        <f t="shared" si="17"/>
        <v>47922.57373701437</v>
      </c>
      <c r="G120" s="742">
        <f>SUM('１月:１２月'!G120)</f>
        <v>39019.416</v>
      </c>
      <c r="H120" s="742"/>
      <c r="I120" s="744">
        <f t="shared" si="18"/>
        <v>39019.416</v>
      </c>
      <c r="J120" s="744">
        <f>SUM('１月:１２月'!J120)</f>
        <v>23236.888</v>
      </c>
      <c r="K120" s="740">
        <f>SUM('１月:１２月'!K120)</f>
        <v>464.079</v>
      </c>
      <c r="L120" s="745">
        <f t="shared" si="19"/>
        <v>110642.95673701438</v>
      </c>
      <c r="M120" s="6"/>
      <c r="N120" s="5"/>
    </row>
    <row r="121" spans="1:14" ht="27" customHeight="1">
      <c r="A121" s="729" t="s">
        <v>35</v>
      </c>
      <c r="B121" s="756" t="s">
        <v>119</v>
      </c>
      <c r="C121" s="731" t="s">
        <v>24</v>
      </c>
      <c r="D121" s="732">
        <f>SUM('１月:１２月'!D121)</f>
        <v>20.9747</v>
      </c>
      <c r="E121" s="732">
        <f>SUM('１月:１２月'!E121)</f>
        <v>6.981400000000001</v>
      </c>
      <c r="F121" s="748">
        <f t="shared" si="17"/>
        <v>27.9561</v>
      </c>
      <c r="G121" s="734">
        <f>SUM('１月:１２月'!G121)</f>
        <v>66.5458</v>
      </c>
      <c r="H121" s="734"/>
      <c r="I121" s="760">
        <f t="shared" si="18"/>
        <v>66.5458</v>
      </c>
      <c r="J121" s="736">
        <f>SUM('１月:１２月'!J121)</f>
        <v>7.132899999999999</v>
      </c>
      <c r="K121" s="732">
        <f>SUM('１月:１２月'!K121)</f>
        <v>14.2717</v>
      </c>
      <c r="L121" s="737">
        <f t="shared" si="19"/>
        <v>115.90650000000001</v>
      </c>
      <c r="M121" s="6"/>
      <c r="N121" s="5"/>
    </row>
    <row r="122" spans="1:14" ht="27" customHeight="1">
      <c r="A122" s="729"/>
      <c r="B122" s="757"/>
      <c r="C122" s="754" t="s">
        <v>29</v>
      </c>
      <c r="D122" s="740">
        <f>SUM('１月:１２月'!D122)</f>
        <v>33039.50544003546</v>
      </c>
      <c r="E122" s="740">
        <f>SUM('１月:１２月'!E122)</f>
        <v>3297.8330000000005</v>
      </c>
      <c r="F122" s="741">
        <f t="shared" si="17"/>
        <v>36337.338440035455</v>
      </c>
      <c r="G122" s="742">
        <f>SUM('１月:１２月'!G122)</f>
        <v>72275.486</v>
      </c>
      <c r="H122" s="742"/>
      <c r="I122" s="744">
        <f t="shared" si="18"/>
        <v>72275.486</v>
      </c>
      <c r="J122" s="744">
        <f>SUM('１月:１２月'!J122)</f>
        <v>2485.717</v>
      </c>
      <c r="K122" s="740">
        <f>SUM('１月:１２月'!K122)</f>
        <v>4658.582</v>
      </c>
      <c r="L122" s="745">
        <f t="shared" si="19"/>
        <v>115757.12344003546</v>
      </c>
      <c r="M122" s="6"/>
      <c r="N122" s="5"/>
    </row>
    <row r="123" spans="1:14" ht="27" customHeight="1">
      <c r="A123" s="729"/>
      <c r="B123" s="756" t="s">
        <v>31</v>
      </c>
      <c r="C123" s="731" t="s">
        <v>24</v>
      </c>
      <c r="D123" s="732">
        <f>SUM('１月:１２月'!D123)</f>
        <v>21.7498</v>
      </c>
      <c r="E123" s="732">
        <f>SUM('１月:１２月'!E123)</f>
        <v>0.5397000000000001</v>
      </c>
      <c r="F123" s="748">
        <f t="shared" si="17"/>
        <v>22.2895</v>
      </c>
      <c r="G123" s="734">
        <f>SUM('１月:１２月'!G123)</f>
        <v>90.59860000000002</v>
      </c>
      <c r="H123" s="734"/>
      <c r="I123" s="760">
        <f t="shared" si="18"/>
        <v>90.59860000000002</v>
      </c>
      <c r="J123" s="736">
        <f>SUM('１月:１２月'!J123)</f>
        <v>79.59170000000002</v>
      </c>
      <c r="K123" s="732">
        <f>SUM('１月:１２月'!K123)</f>
        <v>2.427</v>
      </c>
      <c r="L123" s="737">
        <f t="shared" si="19"/>
        <v>194.90680000000003</v>
      </c>
      <c r="M123" s="6"/>
      <c r="N123" s="5"/>
    </row>
    <row r="124" spans="1:14" ht="27" customHeight="1">
      <c r="A124" s="729"/>
      <c r="B124" s="757" t="s">
        <v>120</v>
      </c>
      <c r="C124" s="754" t="s">
        <v>29</v>
      </c>
      <c r="D124" s="740">
        <f>SUM('１月:１２月'!D124)</f>
        <v>8540.006932318845</v>
      </c>
      <c r="E124" s="740">
        <f>SUM('１月:１２月'!E124)</f>
        <v>935.3969999999999</v>
      </c>
      <c r="F124" s="741">
        <f t="shared" si="17"/>
        <v>9475.403932318844</v>
      </c>
      <c r="G124" s="742">
        <f>SUM('１月:１２月'!G124)</f>
        <v>44469.587999999996</v>
      </c>
      <c r="H124" s="742"/>
      <c r="I124" s="744">
        <f t="shared" si="18"/>
        <v>44469.587999999996</v>
      </c>
      <c r="J124" s="744">
        <f>SUM('１月:１２月'!J124)</f>
        <v>18110.695000000003</v>
      </c>
      <c r="K124" s="740">
        <f>SUM('１月:１２月'!K124)</f>
        <v>343.677</v>
      </c>
      <c r="L124" s="745">
        <f t="shared" si="19"/>
        <v>72399.36393231884</v>
      </c>
      <c r="M124" s="6"/>
      <c r="N124" s="5"/>
    </row>
    <row r="125" spans="1:14" ht="27" customHeight="1">
      <c r="A125" s="729"/>
      <c r="B125" s="756" t="s">
        <v>36</v>
      </c>
      <c r="C125" s="731" t="s">
        <v>24</v>
      </c>
      <c r="D125" s="732">
        <f aca="true" t="shared" si="20" ref="D125:K126">+D103+D105+D107+D109+D111+D113+D115+D117+D119+D121+D123</f>
        <v>167.06459999999998</v>
      </c>
      <c r="E125" s="732">
        <f t="shared" si="20"/>
        <v>1411.6697</v>
      </c>
      <c r="F125" s="748">
        <f t="shared" si="20"/>
        <v>1578.7343000000003</v>
      </c>
      <c r="G125" s="734">
        <f t="shared" si="20"/>
        <v>6768.088699999999</v>
      </c>
      <c r="H125" s="734"/>
      <c r="I125" s="760">
        <f t="shared" si="20"/>
        <v>6768.088699999999</v>
      </c>
      <c r="J125" s="760">
        <f t="shared" si="20"/>
        <v>3201.4887000000003</v>
      </c>
      <c r="K125" s="732">
        <f t="shared" si="20"/>
        <v>6082.6862</v>
      </c>
      <c r="L125" s="737">
        <f t="shared" si="19"/>
        <v>17630.997900000002</v>
      </c>
      <c r="M125" s="6"/>
      <c r="N125" s="5"/>
    </row>
    <row r="126" spans="1:14" ht="27" customHeight="1">
      <c r="A126" s="721"/>
      <c r="B126" s="757"/>
      <c r="C126" s="754" t="s">
        <v>29</v>
      </c>
      <c r="D126" s="740">
        <f t="shared" si="20"/>
        <v>115786.39059530126</v>
      </c>
      <c r="E126" s="740">
        <f t="shared" si="20"/>
        <v>322626.93400000007</v>
      </c>
      <c r="F126" s="741">
        <f t="shared" si="20"/>
        <v>438413.3245953014</v>
      </c>
      <c r="G126" s="742">
        <f t="shared" si="20"/>
        <v>2044984.195</v>
      </c>
      <c r="H126" s="742"/>
      <c r="I126" s="744">
        <f t="shared" si="20"/>
        <v>2044984.195</v>
      </c>
      <c r="J126" s="744">
        <f t="shared" si="20"/>
        <v>305369.727</v>
      </c>
      <c r="K126" s="740">
        <f t="shared" si="20"/>
        <v>493653.71400000004</v>
      </c>
      <c r="L126" s="745">
        <f t="shared" si="19"/>
        <v>3282420.960595302</v>
      </c>
      <c r="M126" s="6"/>
      <c r="N126" s="5"/>
    </row>
    <row r="127" spans="1:14" ht="27" customHeight="1">
      <c r="A127" s="729"/>
      <c r="B127" s="756" t="s">
        <v>121</v>
      </c>
      <c r="C127" s="731" t="s">
        <v>24</v>
      </c>
      <c r="D127" s="732"/>
      <c r="E127" s="732"/>
      <c r="F127" s="748"/>
      <c r="G127" s="734"/>
      <c r="H127" s="734"/>
      <c r="I127" s="760"/>
      <c r="J127" s="736">
        <f>SUM('１月:１２月'!J127)</f>
        <v>0</v>
      </c>
      <c r="K127" s="732"/>
      <c r="L127" s="737">
        <f t="shared" si="19"/>
        <v>0</v>
      </c>
      <c r="M127" s="6"/>
      <c r="N127" s="5"/>
    </row>
    <row r="128" spans="1:14" ht="27" customHeight="1">
      <c r="A128" s="729"/>
      <c r="B128" s="757"/>
      <c r="C128" s="754" t="s">
        <v>29</v>
      </c>
      <c r="D128" s="740"/>
      <c r="E128" s="740"/>
      <c r="F128" s="741"/>
      <c r="G128" s="742"/>
      <c r="H128" s="742"/>
      <c r="I128" s="744"/>
      <c r="J128" s="744">
        <f>SUM('１月:１２月'!J128)</f>
        <v>41.948</v>
      </c>
      <c r="K128" s="740"/>
      <c r="L128" s="745">
        <f t="shared" si="19"/>
        <v>41.948</v>
      </c>
      <c r="M128" s="6"/>
      <c r="N128" s="5"/>
    </row>
    <row r="129" spans="1:14" ht="27" customHeight="1">
      <c r="A129" s="729" t="s">
        <v>122</v>
      </c>
      <c r="B129" s="756" t="s">
        <v>123</v>
      </c>
      <c r="C129" s="731" t="s">
        <v>24</v>
      </c>
      <c r="D129" s="732">
        <f>SUM('１月:１２月'!D129)</f>
        <v>0.2116</v>
      </c>
      <c r="E129" s="732">
        <f>SUM('１月:１２月'!E129)</f>
        <v>0.2065</v>
      </c>
      <c r="F129" s="748">
        <f t="shared" si="17"/>
        <v>0.4181</v>
      </c>
      <c r="G129" s="734"/>
      <c r="H129" s="734"/>
      <c r="I129" s="760"/>
      <c r="J129" s="736">
        <f>SUM('１月:１２月'!J129)</f>
        <v>151.75539999999995</v>
      </c>
      <c r="K129" s="732"/>
      <c r="L129" s="737">
        <f t="shared" si="19"/>
        <v>152.17349999999996</v>
      </c>
      <c r="M129" s="6"/>
      <c r="N129" s="5"/>
    </row>
    <row r="130" spans="1:14" ht="27" customHeight="1">
      <c r="A130" s="729"/>
      <c r="B130" s="757"/>
      <c r="C130" s="754" t="s">
        <v>29</v>
      </c>
      <c r="D130" s="740">
        <f>SUM('１月:１２月'!D130)</f>
        <v>62.2890057580033</v>
      </c>
      <c r="E130" s="740">
        <f>SUM('１月:１２月'!E130)</f>
        <v>50.029</v>
      </c>
      <c r="F130" s="741">
        <f t="shared" si="17"/>
        <v>112.3180057580033</v>
      </c>
      <c r="G130" s="742"/>
      <c r="H130" s="742"/>
      <c r="I130" s="744"/>
      <c r="J130" s="744">
        <f>SUM('１月:１２月'!J130)</f>
        <v>31524.012000000002</v>
      </c>
      <c r="K130" s="740"/>
      <c r="L130" s="745">
        <f t="shared" si="19"/>
        <v>31636.330005758005</v>
      </c>
      <c r="M130" s="6"/>
      <c r="N130" s="5"/>
    </row>
    <row r="131" spans="1:14" ht="27" customHeight="1">
      <c r="A131" s="729" t="s">
        <v>124</v>
      </c>
      <c r="B131" s="756" t="s">
        <v>31</v>
      </c>
      <c r="C131" s="785" t="s">
        <v>24</v>
      </c>
      <c r="D131" s="786">
        <f>SUM('１月:１２月'!D131)</f>
        <v>1.0761</v>
      </c>
      <c r="E131" s="786">
        <f>SUM('１月:１２月'!E131)</f>
        <v>1.1655</v>
      </c>
      <c r="F131" s="787">
        <f t="shared" si="17"/>
        <v>2.2416</v>
      </c>
      <c r="G131" s="788">
        <f>SUM('１月:１２月'!G131)</f>
        <v>23.212</v>
      </c>
      <c r="H131" s="789"/>
      <c r="I131" s="790">
        <f t="shared" si="18"/>
        <v>23.212</v>
      </c>
      <c r="J131" s="791">
        <f>SUM('１月:１２月'!J131)</f>
        <v>3.2052</v>
      </c>
      <c r="K131" s="792">
        <f>SUM('１月:１２月'!K131)</f>
        <v>0.073</v>
      </c>
      <c r="L131" s="793">
        <f t="shared" si="19"/>
        <v>28.731800000000003</v>
      </c>
      <c r="M131" s="6"/>
      <c r="N131" s="5"/>
    </row>
    <row r="132" spans="1:14" ht="27" customHeight="1">
      <c r="A132" s="729"/>
      <c r="B132" s="756" t="s">
        <v>125</v>
      </c>
      <c r="C132" s="794" t="s">
        <v>126</v>
      </c>
      <c r="D132" s="795"/>
      <c r="E132" s="795"/>
      <c r="F132" s="796"/>
      <c r="G132" s="797"/>
      <c r="H132" s="797"/>
      <c r="I132" s="798"/>
      <c r="J132" s="798"/>
      <c r="K132" s="795"/>
      <c r="L132" s="799"/>
      <c r="M132" s="6"/>
      <c r="N132" s="5"/>
    </row>
    <row r="133" spans="1:14" ht="27" customHeight="1">
      <c r="A133" s="729" t="s">
        <v>35</v>
      </c>
      <c r="B133" s="757"/>
      <c r="C133" s="754" t="s">
        <v>29</v>
      </c>
      <c r="D133" s="740">
        <f>SUM('１月:１２月'!D133)</f>
        <v>459.9151273689089</v>
      </c>
      <c r="E133" s="740">
        <f>SUM('１月:１２月'!E133)</f>
        <v>549.862</v>
      </c>
      <c r="F133" s="741">
        <f t="shared" si="17"/>
        <v>1009.7771273689089</v>
      </c>
      <c r="G133" s="742">
        <f>SUM('１月:１２月'!G133)</f>
        <v>12155.421999999997</v>
      </c>
      <c r="H133" s="742"/>
      <c r="I133" s="744">
        <f t="shared" si="18"/>
        <v>12155.421999999997</v>
      </c>
      <c r="J133" s="744">
        <f>SUM('１月:１２月'!J133)</f>
        <v>4120.673</v>
      </c>
      <c r="K133" s="740">
        <f>SUM('１月:１２月'!K133)</f>
        <v>84.308</v>
      </c>
      <c r="L133" s="745">
        <f t="shared" si="19"/>
        <v>17370.180127368905</v>
      </c>
      <c r="M133" s="6"/>
      <c r="N133" s="5"/>
    </row>
    <row r="134" spans="1:14" ht="27" customHeight="1">
      <c r="A134" s="729"/>
      <c r="B134" s="756"/>
      <c r="C134" s="731" t="s">
        <v>24</v>
      </c>
      <c r="D134" s="732">
        <f aca="true" t="shared" si="21" ref="D134:K134">+D127+D129+D131</f>
        <v>1.2877</v>
      </c>
      <c r="E134" s="732">
        <f t="shared" si="21"/>
        <v>1.3719999999999999</v>
      </c>
      <c r="F134" s="748">
        <f t="shared" si="21"/>
        <v>2.6597</v>
      </c>
      <c r="G134" s="734">
        <f t="shared" si="21"/>
        <v>23.212</v>
      </c>
      <c r="H134" s="734"/>
      <c r="I134" s="760">
        <f t="shared" si="21"/>
        <v>23.212</v>
      </c>
      <c r="J134" s="736">
        <f t="shared" si="21"/>
        <v>154.96059999999994</v>
      </c>
      <c r="K134" s="732">
        <f t="shared" si="21"/>
        <v>0.073</v>
      </c>
      <c r="L134" s="737">
        <f t="shared" si="19"/>
        <v>180.90529999999995</v>
      </c>
      <c r="M134" s="6"/>
      <c r="N134" s="5"/>
    </row>
    <row r="135" spans="1:14" ht="27" customHeight="1">
      <c r="A135" s="729"/>
      <c r="B135" s="756" t="s">
        <v>36</v>
      </c>
      <c r="C135" s="731" t="s">
        <v>126</v>
      </c>
      <c r="D135" s="732"/>
      <c r="E135" s="732"/>
      <c r="F135" s="748"/>
      <c r="G135" s="734"/>
      <c r="H135" s="734"/>
      <c r="I135" s="760"/>
      <c r="J135" s="760"/>
      <c r="K135" s="732"/>
      <c r="L135" s="737"/>
      <c r="M135" s="6"/>
      <c r="N135" s="5"/>
    </row>
    <row r="136" spans="1:14" ht="27" customHeight="1">
      <c r="A136" s="721"/>
      <c r="B136" s="757"/>
      <c r="C136" s="739" t="s">
        <v>29</v>
      </c>
      <c r="D136" s="800">
        <f aca="true" t="shared" si="22" ref="D136:K136">+D128+D130+D133</f>
        <v>522.2041331269122</v>
      </c>
      <c r="E136" s="800">
        <f t="shared" si="22"/>
        <v>599.891</v>
      </c>
      <c r="F136" s="801">
        <f t="shared" si="22"/>
        <v>1122.095133126912</v>
      </c>
      <c r="G136" s="802">
        <f t="shared" si="22"/>
        <v>12155.421999999997</v>
      </c>
      <c r="H136" s="802"/>
      <c r="I136" s="803">
        <f t="shared" si="22"/>
        <v>12155.421999999997</v>
      </c>
      <c r="J136" s="803">
        <f t="shared" si="22"/>
        <v>35686.633</v>
      </c>
      <c r="K136" s="800">
        <f t="shared" si="22"/>
        <v>84.308</v>
      </c>
      <c r="L136" s="804">
        <f t="shared" si="19"/>
        <v>49048.45813312691</v>
      </c>
      <c r="M136" s="6"/>
      <c r="N136" s="5"/>
    </row>
    <row r="137" spans="1:13" ht="27" customHeight="1">
      <c r="A137" s="729"/>
      <c r="B137" s="712"/>
      <c r="C137" s="731" t="s">
        <v>24</v>
      </c>
      <c r="D137" s="30">
        <f>D134+D125+D101</f>
        <v>4932.2255399999995</v>
      </c>
      <c r="E137" s="30">
        <f aca="true" t="shared" si="23" ref="E137:K137">E134+E125+E101</f>
        <v>13033.905839999998</v>
      </c>
      <c r="F137" s="609">
        <f>F134+F125+F101</f>
        <v>17966.13138</v>
      </c>
      <c r="G137" s="609">
        <f t="shared" si="23"/>
        <v>97081.39651999998</v>
      </c>
      <c r="H137" s="30"/>
      <c r="I137" s="609">
        <f>I134+I125+I101</f>
        <v>97081.39651999998</v>
      </c>
      <c r="J137" s="664">
        <f t="shared" si="23"/>
        <v>79011.46479999999</v>
      </c>
      <c r="K137" s="664">
        <f t="shared" si="23"/>
        <v>54354.0239</v>
      </c>
      <c r="L137" s="610">
        <f>F137+J137+I137+K137</f>
        <v>248413.01659999997</v>
      </c>
      <c r="M137" s="6"/>
    </row>
    <row r="138" spans="1:13" ht="27" customHeight="1">
      <c r="A138" s="729"/>
      <c r="B138" s="712" t="s">
        <v>127</v>
      </c>
      <c r="C138" s="731" t="s">
        <v>126</v>
      </c>
      <c r="D138" s="30"/>
      <c r="E138" s="30"/>
      <c r="F138" s="609"/>
      <c r="G138" s="609"/>
      <c r="H138" s="45"/>
      <c r="I138" s="609"/>
      <c r="J138" s="664"/>
      <c r="K138" s="664"/>
      <c r="L138" s="610"/>
      <c r="M138" s="6"/>
    </row>
    <row r="139" spans="1:13" ht="27" customHeight="1" thickBot="1">
      <c r="A139" s="144"/>
      <c r="B139" s="717"/>
      <c r="C139" s="805" t="s">
        <v>29</v>
      </c>
      <c r="D139" s="648">
        <f aca="true" t="shared" si="24" ref="D139:K139">D136+D126+D102</f>
        <v>3370654.7569999993</v>
      </c>
      <c r="E139" s="648">
        <f>E136+E126+E102</f>
        <v>5071468.053</v>
      </c>
      <c r="F139" s="647">
        <f>F136+F126+F102</f>
        <v>8442122.809999997</v>
      </c>
      <c r="G139" s="647">
        <f t="shared" si="24"/>
        <v>16831554.610000003</v>
      </c>
      <c r="H139" s="648"/>
      <c r="I139" s="647">
        <f>I136+I126+I102</f>
        <v>16831554.610000003</v>
      </c>
      <c r="J139" s="575">
        <f t="shared" si="24"/>
        <v>17050222.237</v>
      </c>
      <c r="K139" s="665">
        <f t="shared" si="24"/>
        <v>8747303.499000002</v>
      </c>
      <c r="L139" s="624">
        <f>F139+J139+I139+K139</f>
        <v>51071203.156</v>
      </c>
      <c r="M139" s="6"/>
    </row>
    <row r="140" spans="1:12" ht="18.75">
      <c r="A140" s="806"/>
      <c r="C140" s="807"/>
      <c r="D140" s="808"/>
      <c r="E140" s="808"/>
      <c r="G140" s="808"/>
      <c r="H140" s="808"/>
      <c r="I140" s="808"/>
      <c r="J140" s="808"/>
      <c r="K140" s="808"/>
      <c r="L140" s="625"/>
    </row>
    <row r="141" ht="18.75">
      <c r="N141" s="5"/>
    </row>
    <row r="142" ht="18.75">
      <c r="N142" s="5"/>
    </row>
    <row r="143" ht="18.75">
      <c r="N143" s="5"/>
    </row>
    <row r="144" ht="18.75">
      <c r="N144" s="5"/>
    </row>
    <row r="145" ht="18.75">
      <c r="N145" s="5"/>
    </row>
    <row r="146" spans="5:14" ht="18.75">
      <c r="E146" s="140">
        <v>0</v>
      </c>
      <c r="N146" s="5"/>
    </row>
  </sheetData>
  <sheetProtection/>
  <printOptions/>
  <pageMargins left="0.7874015748031497" right="0.2362204724409449" top="0.6692913385826772" bottom="0.2362204724409449" header="0.5118110236220472" footer="0.4724409448818898"/>
  <pageSetup fitToHeight="1" fitToWidth="1" horizontalDpi="600" verticalDpi="600" orientation="landscape" paperSize="8" scale="49" r:id="rId1"/>
  <rowBreaks count="1" manualBreakCount="1">
    <brk id="7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250"/>
  <sheetViews>
    <sheetView defaultGridColor="0" zoomScale="50" zoomScaleNormal="50" zoomScaleSheetLayoutView="75" zoomScalePageLayoutView="0" colorId="22" workbookViewId="0" topLeftCell="P1">
      <selection activeCell="P1" sqref="P1"/>
    </sheetView>
  </sheetViews>
  <sheetFormatPr defaultColWidth="10.66015625" defaultRowHeight="26.25" customHeight="1"/>
  <cols>
    <col min="1" max="1" width="5.66015625" style="577" customWidth="1"/>
    <col min="2" max="2" width="14.33203125" style="577" customWidth="1"/>
    <col min="3" max="3" width="7.08203125" style="577" customWidth="1"/>
    <col min="4" max="4" width="14.5" style="578" customWidth="1"/>
    <col min="5" max="5" width="14.58203125" style="579" customWidth="1"/>
    <col min="6" max="6" width="16.08203125" style="508" customWidth="1"/>
    <col min="7" max="9" width="14.58203125" style="508" customWidth="1"/>
    <col min="10" max="10" width="16.08203125" style="580" customWidth="1"/>
    <col min="11" max="11" width="14.58203125" style="580" customWidth="1"/>
    <col min="12" max="12" width="16.58203125" style="365" customWidth="1"/>
    <col min="13" max="13" width="3.08203125" style="33" customWidth="1"/>
    <col min="14" max="14" width="6.41015625" style="689" customWidth="1"/>
    <col min="15" max="15" width="12.91015625" style="689" customWidth="1"/>
    <col min="16" max="16" width="13.58203125" style="72" customWidth="1"/>
    <col min="17" max="17" width="14.91015625" style="72" bestFit="1" customWidth="1"/>
    <col min="18" max="19" width="12.08203125" style="72" customWidth="1"/>
    <col min="20" max="20" width="12.58203125" style="72" customWidth="1"/>
    <col min="21" max="21" width="12.08203125" style="72" customWidth="1"/>
    <col min="22" max="22" width="12.91015625" style="72" customWidth="1"/>
    <col min="23" max="23" width="13.41015625" style="72" customWidth="1"/>
    <col min="24" max="24" width="12.08203125" style="72" customWidth="1"/>
    <col min="25" max="26" width="13.33203125" style="72" customWidth="1"/>
    <col min="27" max="27" width="12.08203125" style="72" customWidth="1"/>
    <col min="28" max="29" width="14.41015625" style="72" hidden="1" customWidth="1"/>
    <col min="30" max="30" width="12.08203125" style="72" hidden="1" customWidth="1"/>
    <col min="31" max="32" width="9.66015625" style="72" hidden="1" customWidth="1"/>
    <col min="33" max="33" width="12.08203125" style="72" hidden="1" customWidth="1"/>
    <col min="34" max="34" width="14.5" style="72" bestFit="1" customWidth="1"/>
    <col min="35" max="35" width="15" style="72" bestFit="1" customWidth="1"/>
    <col min="36" max="36" width="12.08203125" style="72" customWidth="1"/>
    <col min="37" max="37" width="12.08203125" style="74" customWidth="1"/>
    <col min="38" max="38" width="14.58203125" style="74" customWidth="1"/>
    <col min="39" max="39" width="12.08203125" style="72" customWidth="1"/>
    <col min="40" max="40" width="13.66015625" style="74" customWidth="1"/>
    <col min="41" max="41" width="13.83203125" style="74" customWidth="1"/>
    <col min="42" max="42" width="12.08203125" style="72" customWidth="1"/>
    <col min="43" max="43" width="3.58203125" style="578" customWidth="1"/>
    <col min="44" max="16384" width="10.66015625" style="577" customWidth="1"/>
  </cols>
  <sheetData>
    <row r="1" spans="1:43" s="508" customFormat="1" ht="27" customHeight="1">
      <c r="A1" s="295"/>
      <c r="B1" s="295"/>
      <c r="C1" s="295"/>
      <c r="D1" s="506"/>
      <c r="E1" s="506"/>
      <c r="F1" s="295"/>
      <c r="G1" s="295"/>
      <c r="H1" s="295"/>
      <c r="I1" s="295"/>
      <c r="J1" s="507"/>
      <c r="K1" s="507"/>
      <c r="L1" s="295"/>
      <c r="M1" s="295"/>
      <c r="N1" s="671"/>
      <c r="O1" s="671"/>
      <c r="P1" s="295"/>
      <c r="Q1" s="295"/>
      <c r="R1" s="295"/>
      <c r="S1" s="295"/>
      <c r="T1" s="295"/>
      <c r="U1" s="295"/>
      <c r="V1" s="295"/>
      <c r="W1" s="295"/>
      <c r="X1" s="295"/>
      <c r="Y1" s="296" t="s">
        <v>151</v>
      </c>
      <c r="Z1" s="295"/>
      <c r="AA1" s="295"/>
      <c r="AB1" s="297"/>
      <c r="AC1" s="297"/>
      <c r="AD1" s="297"/>
      <c r="AE1" s="297"/>
      <c r="AF1" s="297"/>
      <c r="AG1" s="297"/>
      <c r="AH1" s="297"/>
      <c r="AI1" s="367"/>
      <c r="AJ1" s="297"/>
      <c r="AK1" s="298"/>
      <c r="AL1" s="299"/>
      <c r="AM1" s="297"/>
      <c r="AN1" s="298"/>
      <c r="AO1" s="299" t="s">
        <v>150</v>
      </c>
      <c r="AP1" s="300"/>
      <c r="AQ1" s="506"/>
    </row>
    <row r="2" spans="1:43" s="508" customFormat="1" ht="27" customHeight="1">
      <c r="A2" s="295"/>
      <c r="B2" s="295"/>
      <c r="C2" s="295"/>
      <c r="D2" s="509"/>
      <c r="E2" s="506"/>
      <c r="F2" s="295"/>
      <c r="G2" s="295"/>
      <c r="H2" s="295"/>
      <c r="I2" s="295"/>
      <c r="J2" s="507"/>
      <c r="K2" s="507"/>
      <c r="L2" s="295"/>
      <c r="M2" s="295"/>
      <c r="N2" s="671"/>
      <c r="O2" s="671"/>
      <c r="P2" s="295"/>
      <c r="Q2" s="295"/>
      <c r="R2" s="295"/>
      <c r="S2" s="295"/>
      <c r="T2" s="295"/>
      <c r="U2" s="295"/>
      <c r="V2" s="295"/>
      <c r="W2" s="295"/>
      <c r="X2" s="295"/>
      <c r="Y2" s="296"/>
      <c r="Z2" s="295"/>
      <c r="AA2" s="295"/>
      <c r="AB2" s="297"/>
      <c r="AC2" s="297"/>
      <c r="AD2" s="297"/>
      <c r="AE2" s="297"/>
      <c r="AF2" s="297"/>
      <c r="AG2" s="297"/>
      <c r="AH2" s="297"/>
      <c r="AI2" s="297"/>
      <c r="AJ2" s="297"/>
      <c r="AK2" s="298"/>
      <c r="AL2" s="299"/>
      <c r="AM2" s="297"/>
      <c r="AN2" s="298"/>
      <c r="AO2" s="299" t="s">
        <v>145</v>
      </c>
      <c r="AP2" s="300"/>
      <c r="AQ2" s="506"/>
    </row>
    <row r="3" spans="1:43" s="508" customFormat="1" ht="27" customHeight="1">
      <c r="A3" s="222"/>
      <c r="B3" s="222" t="s">
        <v>128</v>
      </c>
      <c r="C3" s="222"/>
      <c r="D3" s="193"/>
      <c r="E3" s="193" t="s">
        <v>128</v>
      </c>
      <c r="F3" s="811" t="s">
        <v>0</v>
      </c>
      <c r="G3" s="222"/>
      <c r="H3" s="222"/>
      <c r="I3" s="295"/>
      <c r="J3" s="507"/>
      <c r="K3" s="207"/>
      <c r="L3" s="295"/>
      <c r="M3" s="295"/>
      <c r="N3" s="671"/>
      <c r="O3" s="671"/>
      <c r="P3" s="295"/>
      <c r="Q3" s="295"/>
      <c r="R3" s="295"/>
      <c r="S3" s="295"/>
      <c r="T3" s="295"/>
      <c r="U3" s="295"/>
      <c r="V3" s="295"/>
      <c r="W3" s="295"/>
      <c r="X3" s="295"/>
      <c r="Y3" s="295" t="s">
        <v>1</v>
      </c>
      <c r="Z3" s="295"/>
      <c r="AA3" s="295"/>
      <c r="AB3" s="297"/>
      <c r="AC3" s="297"/>
      <c r="AD3" s="297"/>
      <c r="AE3" s="297"/>
      <c r="AF3" s="297"/>
      <c r="AG3" s="297"/>
      <c r="AH3" s="297"/>
      <c r="AI3" s="297"/>
      <c r="AJ3" s="297"/>
      <c r="AK3" s="298"/>
      <c r="AL3" s="299"/>
      <c r="AM3" s="297"/>
      <c r="AN3" s="298"/>
      <c r="AO3" s="299" t="s">
        <v>2</v>
      </c>
      <c r="AP3" s="295"/>
      <c r="AQ3" s="506"/>
    </row>
    <row r="4" spans="1:44" s="508" customFormat="1" ht="27" customHeight="1" thickBot="1">
      <c r="A4" s="223"/>
      <c r="B4" s="812" t="s">
        <v>133</v>
      </c>
      <c r="C4" s="223"/>
      <c r="D4" s="194"/>
      <c r="E4" s="194"/>
      <c r="F4" s="222"/>
      <c r="G4" s="223"/>
      <c r="H4" s="223"/>
      <c r="I4" s="301"/>
      <c r="J4" s="302"/>
      <c r="K4" s="208"/>
      <c r="L4" s="208" t="s">
        <v>131</v>
      </c>
      <c r="M4" s="295"/>
      <c r="N4" s="691"/>
      <c r="O4" s="691" t="s">
        <v>149</v>
      </c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295"/>
      <c r="AB4" s="297"/>
      <c r="AC4" s="297"/>
      <c r="AD4" s="297"/>
      <c r="AE4" s="297"/>
      <c r="AF4" s="297"/>
      <c r="AG4" s="297"/>
      <c r="AH4" s="297"/>
      <c r="AI4" s="297"/>
      <c r="AJ4" s="297"/>
      <c r="AK4" s="302"/>
      <c r="AL4" s="303"/>
      <c r="AM4" s="297"/>
      <c r="AN4" s="302"/>
      <c r="AO4" s="303" t="s">
        <v>129</v>
      </c>
      <c r="AP4" s="297"/>
      <c r="AQ4" s="506"/>
      <c r="AR4" s="510"/>
    </row>
    <row r="5" spans="1:44" s="508" customFormat="1" ht="27" customHeight="1">
      <c r="A5" s="511"/>
      <c r="B5" s="512"/>
      <c r="C5" s="513"/>
      <c r="D5" s="514" t="s">
        <v>4</v>
      </c>
      <c r="E5" s="514" t="s">
        <v>5</v>
      </c>
      <c r="F5" s="515" t="s">
        <v>6</v>
      </c>
      <c r="G5" s="516" t="s">
        <v>7</v>
      </c>
      <c r="H5" s="517" t="s">
        <v>8</v>
      </c>
      <c r="I5" s="518" t="s">
        <v>9</v>
      </c>
      <c r="J5" s="519" t="s">
        <v>10</v>
      </c>
      <c r="K5" s="519" t="s">
        <v>11</v>
      </c>
      <c r="L5" s="520" t="s">
        <v>12</v>
      </c>
      <c r="M5" s="521"/>
      <c r="N5" s="814" t="s">
        <v>130</v>
      </c>
      <c r="O5" s="815"/>
      <c r="P5" s="304" t="s">
        <v>14</v>
      </c>
      <c r="Q5" s="305"/>
      <c r="R5" s="305"/>
      <c r="S5" s="306" t="s">
        <v>15</v>
      </c>
      <c r="T5" s="305"/>
      <c r="U5" s="305"/>
      <c r="V5" s="307" t="s">
        <v>16</v>
      </c>
      <c r="W5" s="305"/>
      <c r="X5" s="305"/>
      <c r="Y5" s="308" t="s">
        <v>17</v>
      </c>
      <c r="Z5" s="309"/>
      <c r="AA5" s="310"/>
      <c r="AB5" s="308" t="s">
        <v>18</v>
      </c>
      <c r="AC5" s="309"/>
      <c r="AD5" s="309"/>
      <c r="AE5" s="311" t="s">
        <v>19</v>
      </c>
      <c r="AF5" s="309"/>
      <c r="AG5" s="309"/>
      <c r="AH5" s="308" t="s">
        <v>20</v>
      </c>
      <c r="AI5" s="310"/>
      <c r="AJ5" s="309"/>
      <c r="AK5" s="312" t="s">
        <v>21</v>
      </c>
      <c r="AL5" s="313"/>
      <c r="AM5" s="310"/>
      <c r="AN5" s="314" t="s">
        <v>22</v>
      </c>
      <c r="AO5" s="313"/>
      <c r="AP5" s="310"/>
      <c r="AQ5" s="506"/>
      <c r="AR5" s="510"/>
    </row>
    <row r="6" spans="1:44" s="508" customFormat="1" ht="27" customHeight="1" thickBot="1">
      <c r="A6" s="521" t="s">
        <v>128</v>
      </c>
      <c r="B6" s="522" t="s">
        <v>23</v>
      </c>
      <c r="C6" s="523" t="s">
        <v>24</v>
      </c>
      <c r="D6" s="158"/>
      <c r="E6" s="158"/>
      <c r="F6" s="524"/>
      <c r="G6" s="260">
        <v>1.5128</v>
      </c>
      <c r="H6" s="242"/>
      <c r="I6" s="233">
        <f>G6+H6</f>
        <v>1.5128</v>
      </c>
      <c r="J6" s="225">
        <v>0</v>
      </c>
      <c r="K6" s="225">
        <v>117.8254</v>
      </c>
      <c r="L6" s="525">
        <f aca="true" t="shared" si="0" ref="L6:L69">F6+J6+I6+K6</f>
        <v>119.3382</v>
      </c>
      <c r="M6" s="521"/>
      <c r="N6" s="816" t="s">
        <v>25</v>
      </c>
      <c r="O6" s="817"/>
      <c r="P6" s="315" t="s">
        <v>24</v>
      </c>
      <c r="Q6" s="316" t="s">
        <v>26</v>
      </c>
      <c r="R6" s="316" t="s">
        <v>27</v>
      </c>
      <c r="S6" s="317" t="s">
        <v>24</v>
      </c>
      <c r="T6" s="316" t="s">
        <v>26</v>
      </c>
      <c r="U6" s="316" t="s">
        <v>27</v>
      </c>
      <c r="V6" s="316" t="s">
        <v>24</v>
      </c>
      <c r="W6" s="316" t="s">
        <v>26</v>
      </c>
      <c r="X6" s="316" t="s">
        <v>27</v>
      </c>
      <c r="Y6" s="315" t="s">
        <v>24</v>
      </c>
      <c r="Z6" s="316" t="s">
        <v>26</v>
      </c>
      <c r="AA6" s="318" t="s">
        <v>27</v>
      </c>
      <c r="AB6" s="315" t="s">
        <v>24</v>
      </c>
      <c r="AC6" s="316" t="s">
        <v>26</v>
      </c>
      <c r="AD6" s="316" t="s">
        <v>27</v>
      </c>
      <c r="AE6" s="316" t="s">
        <v>24</v>
      </c>
      <c r="AF6" s="316" t="s">
        <v>26</v>
      </c>
      <c r="AG6" s="316" t="s">
        <v>27</v>
      </c>
      <c r="AH6" s="315" t="s">
        <v>24</v>
      </c>
      <c r="AI6" s="319" t="s">
        <v>26</v>
      </c>
      <c r="AJ6" s="316" t="s">
        <v>27</v>
      </c>
      <c r="AK6" s="320" t="s">
        <v>24</v>
      </c>
      <c r="AL6" s="321" t="s">
        <v>26</v>
      </c>
      <c r="AM6" s="318" t="s">
        <v>27</v>
      </c>
      <c r="AN6" s="321" t="s">
        <v>24</v>
      </c>
      <c r="AO6" s="321" t="s">
        <v>26</v>
      </c>
      <c r="AP6" s="318" t="s">
        <v>27</v>
      </c>
      <c r="AQ6" s="506"/>
      <c r="AR6" s="510"/>
    </row>
    <row r="7" spans="1:44" s="508" customFormat="1" ht="27" customHeight="1">
      <c r="A7" s="526" t="s">
        <v>28</v>
      </c>
      <c r="B7" s="513"/>
      <c r="C7" s="513" t="s">
        <v>29</v>
      </c>
      <c r="D7" s="163"/>
      <c r="E7" s="163"/>
      <c r="F7" s="527"/>
      <c r="G7" s="261">
        <v>159.779</v>
      </c>
      <c r="H7" s="243"/>
      <c r="I7" s="528">
        <f>G7+H7</f>
        <v>159.779</v>
      </c>
      <c r="J7" s="226">
        <v>4.58</v>
      </c>
      <c r="K7" s="226">
        <v>7129.437</v>
      </c>
      <c r="L7" s="529">
        <f t="shared" si="0"/>
        <v>7293.796</v>
      </c>
      <c r="M7" s="521"/>
      <c r="N7" s="692"/>
      <c r="O7" s="693"/>
      <c r="P7" s="270">
        <v>289.4197</v>
      </c>
      <c r="Q7" s="271">
        <v>16444.463</v>
      </c>
      <c r="R7" s="272">
        <v>56.81874108776977</v>
      </c>
      <c r="S7" s="273"/>
      <c r="T7" s="274"/>
      <c r="U7" s="275"/>
      <c r="V7" s="274">
        <v>0.105</v>
      </c>
      <c r="W7" s="274">
        <v>55.02</v>
      </c>
      <c r="X7" s="275">
        <v>524</v>
      </c>
      <c r="Y7" s="270">
        <v>0.105</v>
      </c>
      <c r="Z7" s="271">
        <v>55.02</v>
      </c>
      <c r="AA7" s="275">
        <v>524</v>
      </c>
      <c r="AB7" s="276">
        <v>49.7188</v>
      </c>
      <c r="AC7" s="274">
        <v>2774.714</v>
      </c>
      <c r="AD7" s="275">
        <v>55.8081450075223</v>
      </c>
      <c r="AE7" s="274"/>
      <c r="AF7" s="274"/>
      <c r="AG7" s="275"/>
      <c r="AH7" s="270">
        <v>49.7188</v>
      </c>
      <c r="AI7" s="277">
        <v>2774.714</v>
      </c>
      <c r="AJ7" s="275">
        <v>55.8081450075223</v>
      </c>
      <c r="AK7" s="276">
        <v>0</v>
      </c>
      <c r="AL7" s="274">
        <v>4.58</v>
      </c>
      <c r="AM7" s="278" t="e">
        <v>#DIV/0!</v>
      </c>
      <c r="AN7" s="276">
        <v>239.5959</v>
      </c>
      <c r="AO7" s="274">
        <v>13610.149000000001</v>
      </c>
      <c r="AP7" s="279">
        <v>56.80459891008152</v>
      </c>
      <c r="AQ7" s="530"/>
      <c r="AR7" s="510"/>
    </row>
    <row r="8" spans="1:44" s="508" customFormat="1" ht="27" customHeight="1">
      <c r="A8" s="526" t="s">
        <v>30</v>
      </c>
      <c r="B8" s="522" t="s">
        <v>31</v>
      </c>
      <c r="C8" s="523" t="s">
        <v>24</v>
      </c>
      <c r="D8" s="158"/>
      <c r="E8" s="158">
        <v>0.105</v>
      </c>
      <c r="F8" s="524">
        <f>D8+E8</f>
        <v>0.105</v>
      </c>
      <c r="G8" s="260">
        <v>48.206</v>
      </c>
      <c r="H8" s="242"/>
      <c r="I8" s="233">
        <f>G8+H8</f>
        <v>48.206</v>
      </c>
      <c r="J8" s="225"/>
      <c r="K8" s="225">
        <v>121.7705</v>
      </c>
      <c r="L8" s="525">
        <f t="shared" si="0"/>
        <v>170.0815</v>
      </c>
      <c r="M8" s="521"/>
      <c r="N8" s="694" t="s">
        <v>32</v>
      </c>
      <c r="O8" s="693"/>
      <c r="P8" s="385">
        <v>66.489</v>
      </c>
      <c r="Q8" s="386">
        <v>3700.299</v>
      </c>
      <c r="R8" s="387">
        <v>55.65279971123042</v>
      </c>
      <c r="S8" s="406"/>
      <c r="T8" s="391"/>
      <c r="U8" s="390"/>
      <c r="V8" s="391">
        <v>0.274</v>
      </c>
      <c r="W8" s="391">
        <v>105.946</v>
      </c>
      <c r="X8" s="390">
        <v>386.6642335766423</v>
      </c>
      <c r="Y8" s="385">
        <v>0.274</v>
      </c>
      <c r="Z8" s="386">
        <v>105.946</v>
      </c>
      <c r="AA8" s="394">
        <v>386.6642335766423</v>
      </c>
      <c r="AB8" s="389">
        <v>62.572</v>
      </c>
      <c r="AC8" s="389">
        <v>3060.006</v>
      </c>
      <c r="AD8" s="390">
        <v>48.90375886978201</v>
      </c>
      <c r="AE8" s="391"/>
      <c r="AF8" s="389"/>
      <c r="AG8" s="390"/>
      <c r="AH8" s="385">
        <v>62.572</v>
      </c>
      <c r="AI8" s="391">
        <v>3060.006</v>
      </c>
      <c r="AJ8" s="390">
        <v>48.90375886978201</v>
      </c>
      <c r="AK8" s="385">
        <v>0.068</v>
      </c>
      <c r="AL8" s="386">
        <v>19.74</v>
      </c>
      <c r="AM8" s="390">
        <v>290.2941176470588</v>
      </c>
      <c r="AN8" s="393">
        <v>3.575</v>
      </c>
      <c r="AO8" s="392">
        <v>514.607</v>
      </c>
      <c r="AP8" s="394">
        <v>143.94601398601398</v>
      </c>
      <c r="AQ8" s="530"/>
      <c r="AR8" s="510"/>
    </row>
    <row r="9" spans="1:44" s="508" customFormat="1" ht="27" customHeight="1">
      <c r="A9" s="526" t="s">
        <v>33</v>
      </c>
      <c r="B9" s="513" t="s">
        <v>34</v>
      </c>
      <c r="C9" s="513" t="s">
        <v>29</v>
      </c>
      <c r="D9" s="163"/>
      <c r="E9" s="163">
        <v>55.02</v>
      </c>
      <c r="F9" s="527">
        <f>D9+E9</f>
        <v>55.02</v>
      </c>
      <c r="G9" s="261">
        <v>2614.935</v>
      </c>
      <c r="H9" s="243"/>
      <c r="I9" s="528">
        <f>G9+H9</f>
        <v>2614.935</v>
      </c>
      <c r="J9" s="226"/>
      <c r="K9" s="226">
        <v>6480.712</v>
      </c>
      <c r="L9" s="529">
        <f t="shared" si="0"/>
        <v>9150.667000000001</v>
      </c>
      <c r="M9" s="521"/>
      <c r="N9" s="695"/>
      <c r="O9" s="696"/>
      <c r="P9" s="283">
        <v>435.2895967754064</v>
      </c>
      <c r="Q9" s="282">
        <v>444.4090328916663</v>
      </c>
      <c r="R9" s="282">
        <v>102.09502735278218</v>
      </c>
      <c r="S9" s="284"/>
      <c r="T9" s="285"/>
      <c r="U9" s="282"/>
      <c r="V9" s="286">
        <v>38.32116788321168</v>
      </c>
      <c r="W9" s="287">
        <v>51.93211636116513</v>
      </c>
      <c r="X9" s="282">
        <v>135.51809412342138</v>
      </c>
      <c r="Y9" s="283">
        <v>38.32116788321168</v>
      </c>
      <c r="Z9" s="282">
        <v>51.93211636116513</v>
      </c>
      <c r="AA9" s="282">
        <v>135.51809412342138</v>
      </c>
      <c r="AB9" s="288">
        <v>79.45854375759124</v>
      </c>
      <c r="AC9" s="285">
        <v>90.67675030702554</v>
      </c>
      <c r="AD9" s="282">
        <v>114.1183138010411</v>
      </c>
      <c r="AE9" s="285"/>
      <c r="AF9" s="289"/>
      <c r="AG9" s="282"/>
      <c r="AH9" s="283">
        <v>79.45854375759124</v>
      </c>
      <c r="AI9" s="286">
        <v>90.67675030702554</v>
      </c>
      <c r="AJ9" s="282">
        <v>114.1183138010411</v>
      </c>
      <c r="AK9" s="283">
        <v>0</v>
      </c>
      <c r="AL9" s="282">
        <v>23.2016210739615</v>
      </c>
      <c r="AM9" s="282" t="e">
        <v>#DIV/0!</v>
      </c>
      <c r="AN9" s="290">
        <v>6701.983216783216</v>
      </c>
      <c r="AO9" s="287">
        <v>2644.7656172574416</v>
      </c>
      <c r="AP9" s="291">
        <v>39.46243271147525</v>
      </c>
      <c r="AQ9" s="530"/>
      <c r="AR9" s="510"/>
    </row>
    <row r="10" spans="1:44" s="508" customFormat="1" ht="27" customHeight="1">
      <c r="A10" s="526" t="s">
        <v>35</v>
      </c>
      <c r="B10" s="522" t="s">
        <v>36</v>
      </c>
      <c r="C10" s="523" t="s">
        <v>24</v>
      </c>
      <c r="D10" s="176"/>
      <c r="E10" s="158">
        <f>E6+E8</f>
        <v>0.105</v>
      </c>
      <c r="F10" s="524">
        <f>F6+F8</f>
        <v>0.105</v>
      </c>
      <c r="G10" s="159">
        <f aca="true" t="shared" si="1" ref="G10:K11">G6+G8</f>
        <v>49.7188</v>
      </c>
      <c r="H10" s="176"/>
      <c r="I10" s="233">
        <f t="shared" si="1"/>
        <v>49.7188</v>
      </c>
      <c r="J10" s="531">
        <f t="shared" si="1"/>
        <v>0</v>
      </c>
      <c r="K10" s="159">
        <f t="shared" si="1"/>
        <v>239.5959</v>
      </c>
      <c r="L10" s="525">
        <f t="shared" si="0"/>
        <v>289.4197</v>
      </c>
      <c r="M10" s="521"/>
      <c r="N10" s="694" t="s">
        <v>37</v>
      </c>
      <c r="O10" s="693"/>
      <c r="P10" s="395">
        <v>4639.5362000000005</v>
      </c>
      <c r="Q10" s="396">
        <v>400188.917</v>
      </c>
      <c r="R10" s="397">
        <v>86.25623332780548</v>
      </c>
      <c r="S10" s="398"/>
      <c r="T10" s="399"/>
      <c r="U10" s="400"/>
      <c r="V10" s="381">
        <v>0.015</v>
      </c>
      <c r="W10" s="381">
        <v>9.45</v>
      </c>
      <c r="X10" s="400">
        <v>630</v>
      </c>
      <c r="Y10" s="395">
        <v>0.015</v>
      </c>
      <c r="Z10" s="396">
        <v>9.45</v>
      </c>
      <c r="AA10" s="400">
        <v>630</v>
      </c>
      <c r="AB10" s="383">
        <v>3593.1862</v>
      </c>
      <c r="AC10" s="381">
        <v>308535.361</v>
      </c>
      <c r="AD10" s="400">
        <v>85.86678892399173</v>
      </c>
      <c r="AE10" s="381"/>
      <c r="AF10" s="381"/>
      <c r="AG10" s="400"/>
      <c r="AH10" s="395">
        <v>3593.1862</v>
      </c>
      <c r="AI10" s="399">
        <v>308535.361</v>
      </c>
      <c r="AJ10" s="400">
        <v>85.86678892399173</v>
      </c>
      <c r="AK10" s="383">
        <v>878.169</v>
      </c>
      <c r="AL10" s="381">
        <v>79261.804</v>
      </c>
      <c r="AM10" s="400">
        <v>90.25803006027314</v>
      </c>
      <c r="AN10" s="383">
        <v>168.166</v>
      </c>
      <c r="AO10" s="381">
        <v>12382.302</v>
      </c>
      <c r="AP10" s="401">
        <v>73.63142371228429</v>
      </c>
      <c r="AQ10" s="530"/>
      <c r="AR10" s="510"/>
    </row>
    <row r="11" spans="1:44" s="508" customFormat="1" ht="27" customHeight="1">
      <c r="A11" s="511"/>
      <c r="B11" s="513"/>
      <c r="C11" s="513" t="s">
        <v>29</v>
      </c>
      <c r="D11" s="177"/>
      <c r="E11" s="163">
        <f>E7+E9</f>
        <v>55.02</v>
      </c>
      <c r="F11" s="527">
        <f>F7+F9</f>
        <v>55.02</v>
      </c>
      <c r="G11" s="165">
        <f t="shared" si="1"/>
        <v>2774.714</v>
      </c>
      <c r="H11" s="177"/>
      <c r="I11" s="528">
        <f t="shared" si="1"/>
        <v>2774.714</v>
      </c>
      <c r="J11" s="527">
        <f t="shared" si="1"/>
        <v>4.58</v>
      </c>
      <c r="K11" s="165">
        <f t="shared" si="1"/>
        <v>13610.149000000001</v>
      </c>
      <c r="L11" s="529">
        <f t="shared" si="0"/>
        <v>16444.463</v>
      </c>
      <c r="M11" s="521"/>
      <c r="N11" s="694"/>
      <c r="O11" s="693"/>
      <c r="P11" s="322">
        <v>719.1505999999999</v>
      </c>
      <c r="Q11" s="323">
        <v>71529.77300096797</v>
      </c>
      <c r="R11" s="282">
        <v>99.46424712844288</v>
      </c>
      <c r="S11" s="331">
        <v>0.012</v>
      </c>
      <c r="T11" s="325">
        <v>3.780000967962773</v>
      </c>
      <c r="U11" s="326">
        <v>315.0000806635644</v>
      </c>
      <c r="V11" s="325">
        <v>0.2414</v>
      </c>
      <c r="W11" s="325">
        <v>7.85</v>
      </c>
      <c r="X11" s="326">
        <v>32.518641259320624</v>
      </c>
      <c r="Y11" s="322">
        <v>0.2534</v>
      </c>
      <c r="Z11" s="323">
        <v>11.630000967962772</v>
      </c>
      <c r="AA11" s="326">
        <v>45.89582071019247</v>
      </c>
      <c r="AB11" s="329">
        <v>718.8792</v>
      </c>
      <c r="AC11" s="325">
        <v>71515.833</v>
      </c>
      <c r="AD11" s="326">
        <v>99.48240677988736</v>
      </c>
      <c r="AE11" s="325"/>
      <c r="AF11" s="325"/>
      <c r="AG11" s="326"/>
      <c r="AH11" s="329">
        <v>718.8792</v>
      </c>
      <c r="AI11" s="325">
        <v>71515.833</v>
      </c>
      <c r="AJ11" s="326">
        <v>99.48240677988736</v>
      </c>
      <c r="AK11" s="329">
        <v>0.016</v>
      </c>
      <c r="AL11" s="325">
        <v>2.184</v>
      </c>
      <c r="AM11" s="326">
        <v>136.5</v>
      </c>
      <c r="AN11" s="329">
        <v>0.002</v>
      </c>
      <c r="AO11" s="325">
        <v>0.126</v>
      </c>
      <c r="AP11" s="327">
        <v>63</v>
      </c>
      <c r="AQ11" s="530"/>
      <c r="AR11" s="510"/>
    </row>
    <row r="12" spans="1:44" s="508" customFormat="1" ht="27" customHeight="1">
      <c r="A12" s="521" t="s">
        <v>38</v>
      </c>
      <c r="B12" s="295"/>
      <c r="C12" s="523" t="s">
        <v>24</v>
      </c>
      <c r="D12" s="158">
        <v>0.1606</v>
      </c>
      <c r="E12" s="158">
        <v>0.354</v>
      </c>
      <c r="F12" s="524">
        <f aca="true" t="shared" si="2" ref="F12:F23">D12+E12</f>
        <v>0.5146</v>
      </c>
      <c r="G12" s="260"/>
      <c r="H12" s="242"/>
      <c r="I12" s="233"/>
      <c r="J12" s="225">
        <v>0.2506</v>
      </c>
      <c r="K12" s="532"/>
      <c r="L12" s="525">
        <f t="shared" si="0"/>
        <v>0.7651999999999999</v>
      </c>
      <c r="M12" s="521"/>
      <c r="N12" s="697"/>
      <c r="O12" s="698"/>
      <c r="P12" s="283">
        <v>645.1411150877161</v>
      </c>
      <c r="Q12" s="282">
        <v>559.4718118210504</v>
      </c>
      <c r="R12" s="282">
        <v>86.72084273298599</v>
      </c>
      <c r="S12" s="284"/>
      <c r="T12" s="285"/>
      <c r="U12" s="282"/>
      <c r="V12" s="286">
        <v>6.2137531068765535</v>
      </c>
      <c r="W12" s="287">
        <v>120.38216560509554</v>
      </c>
      <c r="X12" s="282">
        <v>1937.350318471338</v>
      </c>
      <c r="Y12" s="283">
        <v>5.919494869771112</v>
      </c>
      <c r="Z12" s="282">
        <v>81.25536726980475</v>
      </c>
      <c r="AA12" s="282">
        <v>1372.6740044112353</v>
      </c>
      <c r="AB12" s="288">
        <v>499.8317102511799</v>
      </c>
      <c r="AC12" s="285">
        <v>431.4224529832436</v>
      </c>
      <c r="AD12" s="282">
        <v>86.31354196524292</v>
      </c>
      <c r="AE12" s="285"/>
      <c r="AF12" s="289"/>
      <c r="AG12" s="282"/>
      <c r="AH12" s="283">
        <v>499.8317102511799</v>
      </c>
      <c r="AI12" s="286">
        <v>431.4224529832436</v>
      </c>
      <c r="AJ12" s="282">
        <v>86.31354196524292</v>
      </c>
      <c r="AK12" s="283">
        <v>5488556.25</v>
      </c>
      <c r="AL12" s="282">
        <v>3629203.4798534797</v>
      </c>
      <c r="AM12" s="282">
        <v>66.12309894525505</v>
      </c>
      <c r="AN12" s="290">
        <v>8408300</v>
      </c>
      <c r="AO12" s="287">
        <v>9827223.80952381</v>
      </c>
      <c r="AP12" s="291">
        <v>116.87527573378458</v>
      </c>
      <c r="AQ12" s="530"/>
      <c r="AR12" s="510"/>
    </row>
    <row r="13" spans="1:44" s="508" customFormat="1" ht="27" customHeight="1">
      <c r="A13" s="511"/>
      <c r="B13" s="512"/>
      <c r="C13" s="513" t="s">
        <v>29</v>
      </c>
      <c r="D13" s="163">
        <v>58.086023972691784</v>
      </c>
      <c r="E13" s="163">
        <v>12.769</v>
      </c>
      <c r="F13" s="527">
        <f t="shared" si="2"/>
        <v>70.85502397269178</v>
      </c>
      <c r="G13" s="261"/>
      <c r="H13" s="243"/>
      <c r="I13" s="528"/>
      <c r="J13" s="226">
        <v>86.199</v>
      </c>
      <c r="K13" s="533"/>
      <c r="L13" s="529">
        <f t="shared" si="0"/>
        <v>157.05402397269177</v>
      </c>
      <c r="M13" s="521"/>
      <c r="N13" s="694" t="s">
        <v>39</v>
      </c>
      <c r="O13" s="693"/>
      <c r="P13" s="270">
        <v>255.68099999999998</v>
      </c>
      <c r="Q13" s="271">
        <v>22711.277</v>
      </c>
      <c r="R13" s="272">
        <v>88.82661206738084</v>
      </c>
      <c r="S13" s="292"/>
      <c r="T13" s="277"/>
      <c r="U13" s="275"/>
      <c r="V13" s="293">
        <v>0.103</v>
      </c>
      <c r="W13" s="293">
        <v>88.935</v>
      </c>
      <c r="X13" s="275">
        <v>863.4466019417476</v>
      </c>
      <c r="Y13" s="270">
        <v>0.103</v>
      </c>
      <c r="Z13" s="271">
        <v>88.935</v>
      </c>
      <c r="AA13" s="275">
        <v>863.4466019417476</v>
      </c>
      <c r="AB13" s="294"/>
      <c r="AC13" s="293"/>
      <c r="AD13" s="275"/>
      <c r="AE13" s="293"/>
      <c r="AF13" s="293"/>
      <c r="AG13" s="275"/>
      <c r="AH13" s="270"/>
      <c r="AI13" s="277"/>
      <c r="AJ13" s="275"/>
      <c r="AK13" s="294">
        <v>0.008</v>
      </c>
      <c r="AL13" s="293">
        <v>2.94</v>
      </c>
      <c r="AM13" s="275">
        <v>367.5</v>
      </c>
      <c r="AN13" s="294">
        <v>255.57</v>
      </c>
      <c r="AO13" s="293">
        <v>22619.402</v>
      </c>
      <c r="AP13" s="279">
        <v>88.5057009821184</v>
      </c>
      <c r="AQ13" s="530"/>
      <c r="AR13" s="510"/>
    </row>
    <row r="14" spans="1:44" s="508" customFormat="1" ht="27" customHeight="1">
      <c r="A14" s="521"/>
      <c r="B14" s="522" t="s">
        <v>40</v>
      </c>
      <c r="C14" s="523" t="s">
        <v>24</v>
      </c>
      <c r="D14" s="158">
        <v>3.6002</v>
      </c>
      <c r="E14" s="158">
        <v>3.9786</v>
      </c>
      <c r="F14" s="524">
        <f t="shared" si="2"/>
        <v>7.5788</v>
      </c>
      <c r="G14" s="260"/>
      <c r="H14" s="242"/>
      <c r="I14" s="233"/>
      <c r="J14" s="225">
        <v>0.1704</v>
      </c>
      <c r="K14" s="534"/>
      <c r="L14" s="525">
        <f t="shared" si="0"/>
        <v>7.7492</v>
      </c>
      <c r="M14" s="521"/>
      <c r="N14" s="694"/>
      <c r="O14" s="693"/>
      <c r="P14" s="385">
        <v>4.8676</v>
      </c>
      <c r="Q14" s="386">
        <v>919.646</v>
      </c>
      <c r="R14" s="387">
        <v>188.93212260662335</v>
      </c>
      <c r="S14" s="388"/>
      <c r="T14" s="389"/>
      <c r="U14" s="390"/>
      <c r="V14" s="391">
        <v>0.8846</v>
      </c>
      <c r="W14" s="392">
        <v>425.284</v>
      </c>
      <c r="X14" s="390">
        <v>480.7641872032557</v>
      </c>
      <c r="Y14" s="385">
        <v>0.8846</v>
      </c>
      <c r="Z14" s="386">
        <v>425.284</v>
      </c>
      <c r="AA14" s="390">
        <v>480.7641872032557</v>
      </c>
      <c r="AB14" s="393">
        <v>1.807</v>
      </c>
      <c r="AC14" s="386">
        <v>236.972</v>
      </c>
      <c r="AD14" s="390">
        <v>131.14111787493084</v>
      </c>
      <c r="AE14" s="391"/>
      <c r="AF14" s="389"/>
      <c r="AG14" s="390"/>
      <c r="AH14" s="385">
        <v>1.807</v>
      </c>
      <c r="AI14" s="391">
        <v>236.972</v>
      </c>
      <c r="AJ14" s="390">
        <v>131.14111787493084</v>
      </c>
      <c r="AK14" s="385"/>
      <c r="AL14" s="386">
        <v>1.575</v>
      </c>
      <c r="AM14" s="390"/>
      <c r="AN14" s="393">
        <v>2.176</v>
      </c>
      <c r="AO14" s="392">
        <v>255.815</v>
      </c>
      <c r="AP14" s="394">
        <v>117.56204044117646</v>
      </c>
      <c r="AQ14" s="530"/>
      <c r="AR14" s="510"/>
    </row>
    <row r="15" spans="1:44" s="508" customFormat="1" ht="27" customHeight="1">
      <c r="A15" s="521" t="s">
        <v>128</v>
      </c>
      <c r="B15" s="513"/>
      <c r="C15" s="513" t="s">
        <v>29</v>
      </c>
      <c r="D15" s="163">
        <v>8856.33365509881</v>
      </c>
      <c r="E15" s="163">
        <v>14414.958</v>
      </c>
      <c r="F15" s="527">
        <f t="shared" si="2"/>
        <v>23271.29165509881</v>
      </c>
      <c r="G15" s="261"/>
      <c r="H15" s="243"/>
      <c r="I15" s="528"/>
      <c r="J15" s="226">
        <v>772.122</v>
      </c>
      <c r="K15" s="533"/>
      <c r="L15" s="529">
        <f t="shared" si="0"/>
        <v>24043.413655098808</v>
      </c>
      <c r="M15" s="521"/>
      <c r="N15" s="697"/>
      <c r="O15" s="698"/>
      <c r="P15" s="283">
        <v>5252.711808694223</v>
      </c>
      <c r="Q15" s="282">
        <v>2469.5673117699635</v>
      </c>
      <c r="R15" s="282">
        <v>47.015092426779766</v>
      </c>
      <c r="S15" s="284"/>
      <c r="T15" s="285"/>
      <c r="U15" s="282"/>
      <c r="V15" s="286">
        <v>11.643680759665385</v>
      </c>
      <c r="W15" s="287">
        <v>20.911908277762624</v>
      </c>
      <c r="X15" s="282">
        <v>179.5987773059109</v>
      </c>
      <c r="Y15" s="283">
        <v>11.643680759665385</v>
      </c>
      <c r="Z15" s="282">
        <v>20.911908277762624</v>
      </c>
      <c r="AA15" s="282">
        <v>179.5987773059109</v>
      </c>
      <c r="AB15" s="288"/>
      <c r="AC15" s="285"/>
      <c r="AD15" s="282"/>
      <c r="AE15" s="285"/>
      <c r="AF15" s="289"/>
      <c r="AG15" s="282"/>
      <c r="AH15" s="283"/>
      <c r="AI15" s="286"/>
      <c r="AJ15" s="282"/>
      <c r="AK15" s="283"/>
      <c r="AL15" s="282"/>
      <c r="AM15" s="282"/>
      <c r="AN15" s="290">
        <v>11744.944852941175</v>
      </c>
      <c r="AO15" s="287">
        <v>8842.09370052577</v>
      </c>
      <c r="AP15" s="291">
        <v>75.28425046892858</v>
      </c>
      <c r="AQ15" s="530"/>
      <c r="AR15" s="510"/>
    </row>
    <row r="16" spans="1:44" s="508" customFormat="1" ht="27" customHeight="1">
      <c r="A16" s="526" t="s">
        <v>41</v>
      </c>
      <c r="B16" s="522" t="s">
        <v>42</v>
      </c>
      <c r="C16" s="523" t="s">
        <v>24</v>
      </c>
      <c r="D16" s="158">
        <v>6.4248</v>
      </c>
      <c r="E16" s="158"/>
      <c r="F16" s="524">
        <f t="shared" si="2"/>
        <v>6.4248</v>
      </c>
      <c r="G16" s="260"/>
      <c r="H16" s="242"/>
      <c r="I16" s="233"/>
      <c r="J16" s="225">
        <v>0.2148</v>
      </c>
      <c r="K16" s="534"/>
      <c r="L16" s="525">
        <f t="shared" si="0"/>
        <v>6.639600000000001</v>
      </c>
      <c r="M16" s="521"/>
      <c r="N16" s="694" t="s">
        <v>38</v>
      </c>
      <c r="O16" s="693"/>
      <c r="P16" s="395">
        <v>0.7651999999999999</v>
      </c>
      <c r="Q16" s="396">
        <v>157.05402397269177</v>
      </c>
      <c r="R16" s="397">
        <v>205.24571873064792</v>
      </c>
      <c r="S16" s="398">
        <v>0.1606</v>
      </c>
      <c r="T16" s="399">
        <v>58.086023972691784</v>
      </c>
      <c r="U16" s="400">
        <v>361.6813447863748</v>
      </c>
      <c r="V16" s="381">
        <v>0.354</v>
      </c>
      <c r="W16" s="381">
        <v>12.769</v>
      </c>
      <c r="X16" s="400">
        <v>36.070621468926554</v>
      </c>
      <c r="Y16" s="395">
        <v>0.5146</v>
      </c>
      <c r="Z16" s="396">
        <v>70.85502397269178</v>
      </c>
      <c r="AA16" s="400">
        <v>137.6895141327085</v>
      </c>
      <c r="AB16" s="383"/>
      <c r="AC16" s="381"/>
      <c r="AD16" s="400"/>
      <c r="AE16" s="381"/>
      <c r="AF16" s="381"/>
      <c r="AG16" s="400"/>
      <c r="AH16" s="395"/>
      <c r="AI16" s="399"/>
      <c r="AJ16" s="400"/>
      <c r="AK16" s="383"/>
      <c r="AL16" s="381"/>
      <c r="AM16" s="400"/>
      <c r="AN16" s="383"/>
      <c r="AO16" s="381"/>
      <c r="AP16" s="401"/>
      <c r="AQ16" s="530"/>
      <c r="AR16" s="510"/>
    </row>
    <row r="17" spans="1:44" s="508" customFormat="1" ht="27" customHeight="1">
      <c r="A17" s="526" t="s">
        <v>128</v>
      </c>
      <c r="B17" s="513"/>
      <c r="C17" s="513" t="s">
        <v>29</v>
      </c>
      <c r="D17" s="163">
        <v>2355.022871941848</v>
      </c>
      <c r="E17" s="163"/>
      <c r="F17" s="527">
        <f t="shared" si="2"/>
        <v>2355.022871941848</v>
      </c>
      <c r="G17" s="261"/>
      <c r="H17" s="243"/>
      <c r="I17" s="528"/>
      <c r="J17" s="226">
        <v>340.781</v>
      </c>
      <c r="K17" s="533"/>
      <c r="L17" s="529">
        <f t="shared" si="0"/>
        <v>2695.803871941848</v>
      </c>
      <c r="M17" s="521"/>
      <c r="N17" s="694"/>
      <c r="O17" s="693"/>
      <c r="P17" s="322">
        <v>1.0606</v>
      </c>
      <c r="Q17" s="323">
        <v>192.83053096136481</v>
      </c>
      <c r="R17" s="282">
        <v>181.812682407472</v>
      </c>
      <c r="S17" s="324">
        <v>0.8987</v>
      </c>
      <c r="T17" s="323">
        <v>120.90753096136481</v>
      </c>
      <c r="U17" s="326">
        <v>134.53603089058063</v>
      </c>
      <c r="V17" s="323"/>
      <c r="W17" s="323"/>
      <c r="X17" s="326"/>
      <c r="Y17" s="322">
        <v>0.8987</v>
      </c>
      <c r="Z17" s="323">
        <v>120.90753096136481</v>
      </c>
      <c r="AA17" s="326">
        <v>134.53603089058063</v>
      </c>
      <c r="AB17" s="329"/>
      <c r="AC17" s="323"/>
      <c r="AD17" s="326"/>
      <c r="AE17" s="323"/>
      <c r="AF17" s="323"/>
      <c r="AG17" s="326"/>
      <c r="AH17" s="329"/>
      <c r="AI17" s="325"/>
      <c r="AJ17" s="326"/>
      <c r="AK17" s="329">
        <v>0.1619</v>
      </c>
      <c r="AL17" s="323">
        <v>71.923</v>
      </c>
      <c r="AM17" s="326">
        <v>444.2433600988265</v>
      </c>
      <c r="AN17" s="329"/>
      <c r="AO17" s="323"/>
      <c r="AP17" s="327"/>
      <c r="AQ17" s="530"/>
      <c r="AR17" s="510"/>
    </row>
    <row r="18" spans="1:44" s="508" customFormat="1" ht="27" customHeight="1">
      <c r="A18" s="526" t="s">
        <v>43</v>
      </c>
      <c r="B18" s="522" t="s">
        <v>44</v>
      </c>
      <c r="C18" s="523" t="s">
        <v>24</v>
      </c>
      <c r="D18" s="158">
        <v>18.5106</v>
      </c>
      <c r="E18" s="158">
        <v>33.9062</v>
      </c>
      <c r="F18" s="524">
        <f t="shared" si="2"/>
        <v>52.416799999999995</v>
      </c>
      <c r="G18" s="260"/>
      <c r="H18" s="242"/>
      <c r="I18" s="233"/>
      <c r="J18" s="225">
        <v>26.8026</v>
      </c>
      <c r="K18" s="534"/>
      <c r="L18" s="525">
        <f t="shared" si="0"/>
        <v>79.2194</v>
      </c>
      <c r="M18" s="521"/>
      <c r="N18" s="697"/>
      <c r="O18" s="698"/>
      <c r="P18" s="283">
        <v>72.14784084480482</v>
      </c>
      <c r="Q18" s="282">
        <v>81.44665846725218</v>
      </c>
      <c r="R18" s="282">
        <v>112.88855981490809</v>
      </c>
      <c r="S18" s="284">
        <v>17.870257037943695</v>
      </c>
      <c r="T18" s="285">
        <v>48.04169228404208</v>
      </c>
      <c r="U18" s="282">
        <v>268.83604517850944</v>
      </c>
      <c r="V18" s="286"/>
      <c r="W18" s="287"/>
      <c r="X18" s="282"/>
      <c r="Y18" s="283">
        <v>57.26048737064649</v>
      </c>
      <c r="Z18" s="282">
        <v>58.602655607393906</v>
      </c>
      <c r="AA18" s="282">
        <v>102.34396928559057</v>
      </c>
      <c r="AB18" s="288"/>
      <c r="AC18" s="285"/>
      <c r="AD18" s="282"/>
      <c r="AE18" s="285"/>
      <c r="AF18" s="289"/>
      <c r="AG18" s="282"/>
      <c r="AH18" s="283"/>
      <c r="AI18" s="286"/>
      <c r="AJ18" s="282"/>
      <c r="AK18" s="290"/>
      <c r="AL18" s="282"/>
      <c r="AM18" s="282"/>
      <c r="AN18" s="290"/>
      <c r="AO18" s="287"/>
      <c r="AP18" s="291"/>
      <c r="AQ18" s="530"/>
      <c r="AR18" s="510"/>
    </row>
    <row r="19" spans="1:44" s="508" customFormat="1" ht="27" customHeight="1">
      <c r="A19" s="526"/>
      <c r="B19" s="513"/>
      <c r="C19" s="513" t="s">
        <v>29</v>
      </c>
      <c r="D19" s="163">
        <v>23885.66605785687</v>
      </c>
      <c r="E19" s="163">
        <v>33687.027</v>
      </c>
      <c r="F19" s="527">
        <f t="shared" si="2"/>
        <v>57572.69305785687</v>
      </c>
      <c r="G19" s="261"/>
      <c r="H19" s="243"/>
      <c r="I19" s="528"/>
      <c r="J19" s="226">
        <v>34790.786</v>
      </c>
      <c r="K19" s="533"/>
      <c r="L19" s="529">
        <f t="shared" si="0"/>
        <v>92363.47905785686</v>
      </c>
      <c r="M19" s="521"/>
      <c r="N19" s="694" t="s">
        <v>45</v>
      </c>
      <c r="O19" s="693"/>
      <c r="P19" s="270">
        <v>332.1952</v>
      </c>
      <c r="Q19" s="271">
        <v>262448.9694633193</v>
      </c>
      <c r="R19" s="272">
        <v>790.0444361126208</v>
      </c>
      <c r="S19" s="292">
        <v>52.07</v>
      </c>
      <c r="T19" s="277">
        <v>50551.98946331925</v>
      </c>
      <c r="U19" s="275">
        <v>970.8467344597514</v>
      </c>
      <c r="V19" s="293">
        <v>228.2298</v>
      </c>
      <c r="W19" s="293">
        <v>164939.677</v>
      </c>
      <c r="X19" s="275">
        <v>722.6912392684916</v>
      </c>
      <c r="Y19" s="270">
        <v>280.2998</v>
      </c>
      <c r="Z19" s="271">
        <v>215491.66646331924</v>
      </c>
      <c r="AA19" s="275">
        <v>768.7899401402328</v>
      </c>
      <c r="AB19" s="294"/>
      <c r="AC19" s="293"/>
      <c r="AD19" s="275"/>
      <c r="AE19" s="293"/>
      <c r="AF19" s="293"/>
      <c r="AG19" s="275"/>
      <c r="AH19" s="270"/>
      <c r="AI19" s="277"/>
      <c r="AJ19" s="275"/>
      <c r="AK19" s="294">
        <v>51.8954</v>
      </c>
      <c r="AL19" s="293">
        <v>46957.303</v>
      </c>
      <c r="AM19" s="275">
        <v>904.8451885908962</v>
      </c>
      <c r="AN19" s="294"/>
      <c r="AO19" s="293"/>
      <c r="AP19" s="279"/>
      <c r="AQ19" s="530"/>
      <c r="AR19" s="510"/>
    </row>
    <row r="20" spans="1:44" s="508" customFormat="1" ht="27" customHeight="1">
      <c r="A20" s="526" t="s">
        <v>46</v>
      </c>
      <c r="B20" s="522" t="s">
        <v>47</v>
      </c>
      <c r="C20" s="523" t="s">
        <v>24</v>
      </c>
      <c r="D20" s="158">
        <v>5.8582</v>
      </c>
      <c r="E20" s="158">
        <v>36.2078</v>
      </c>
      <c r="F20" s="524">
        <f t="shared" si="2"/>
        <v>42.066</v>
      </c>
      <c r="G20" s="260"/>
      <c r="H20" s="242"/>
      <c r="I20" s="233"/>
      <c r="J20" s="225">
        <v>0.4178</v>
      </c>
      <c r="K20" s="534"/>
      <c r="L20" s="525">
        <f t="shared" si="0"/>
        <v>42.4838</v>
      </c>
      <c r="M20" s="521"/>
      <c r="N20" s="694"/>
      <c r="O20" s="693"/>
      <c r="P20" s="385">
        <v>362.9344</v>
      </c>
      <c r="Q20" s="386">
        <v>267660.02239725285</v>
      </c>
      <c r="R20" s="387">
        <v>737.4887097978391</v>
      </c>
      <c r="S20" s="388">
        <v>156.9731</v>
      </c>
      <c r="T20" s="391">
        <v>99960.08439725282</v>
      </c>
      <c r="U20" s="390">
        <v>636.7975430010163</v>
      </c>
      <c r="V20" s="391">
        <v>163.26749999999998</v>
      </c>
      <c r="W20" s="391">
        <v>124741.006</v>
      </c>
      <c r="X20" s="390">
        <v>764.0283951184406</v>
      </c>
      <c r="Y20" s="385">
        <v>320.2406</v>
      </c>
      <c r="Z20" s="386">
        <v>224701.09039725282</v>
      </c>
      <c r="AA20" s="390">
        <v>701.6633443643711</v>
      </c>
      <c r="AB20" s="393"/>
      <c r="AC20" s="391"/>
      <c r="AD20" s="390"/>
      <c r="AE20" s="391"/>
      <c r="AF20" s="391"/>
      <c r="AG20" s="390"/>
      <c r="AH20" s="385"/>
      <c r="AI20" s="391"/>
      <c r="AJ20" s="390"/>
      <c r="AK20" s="393">
        <v>42.693799999999996</v>
      </c>
      <c r="AL20" s="391">
        <v>42958.932</v>
      </c>
      <c r="AM20" s="390">
        <v>1006.2100820259617</v>
      </c>
      <c r="AN20" s="393"/>
      <c r="AO20" s="391"/>
      <c r="AP20" s="394"/>
      <c r="AQ20" s="530"/>
      <c r="AR20" s="510"/>
    </row>
    <row r="21" spans="1:44" s="508" customFormat="1" ht="27" customHeight="1">
      <c r="A21" s="526"/>
      <c r="B21" s="513" t="s">
        <v>48</v>
      </c>
      <c r="C21" s="513" t="s">
        <v>29</v>
      </c>
      <c r="D21" s="163">
        <v>5425.543339176816</v>
      </c>
      <c r="E21" s="163">
        <v>26133.195</v>
      </c>
      <c r="F21" s="527">
        <f t="shared" si="2"/>
        <v>31558.738339176816</v>
      </c>
      <c r="G21" s="261"/>
      <c r="H21" s="243"/>
      <c r="I21" s="528"/>
      <c r="J21" s="226">
        <v>511.288</v>
      </c>
      <c r="K21" s="533"/>
      <c r="L21" s="529">
        <f t="shared" si="0"/>
        <v>32070.026339176817</v>
      </c>
      <c r="M21" s="521"/>
      <c r="N21" s="694"/>
      <c r="O21" s="698"/>
      <c r="P21" s="283">
        <v>91.53037022668559</v>
      </c>
      <c r="Q21" s="282">
        <v>98.05310748790139</v>
      </c>
      <c r="R21" s="282">
        <v>107.12630927315325</v>
      </c>
      <c r="S21" s="284">
        <v>33.171288583840166</v>
      </c>
      <c r="T21" s="285">
        <v>50.57217565205313</v>
      </c>
      <c r="U21" s="282">
        <v>152.45767593330712</v>
      </c>
      <c r="V21" s="286">
        <v>139.78887408700447</v>
      </c>
      <c r="W21" s="287">
        <v>132.22570691789997</v>
      </c>
      <c r="X21" s="282">
        <v>94.58957859235836</v>
      </c>
      <c r="Y21" s="283">
        <v>87.52787747712189</v>
      </c>
      <c r="Z21" s="282">
        <v>95.90147786214473</v>
      </c>
      <c r="AA21" s="282">
        <v>109.56678103751749</v>
      </c>
      <c r="AB21" s="288"/>
      <c r="AC21" s="285"/>
      <c r="AD21" s="282"/>
      <c r="AE21" s="285"/>
      <c r="AF21" s="289"/>
      <c r="AG21" s="282"/>
      <c r="AH21" s="283"/>
      <c r="AI21" s="286"/>
      <c r="AJ21" s="282"/>
      <c r="AK21" s="290">
        <v>121.55254392909511</v>
      </c>
      <c r="AL21" s="282">
        <v>109.30742645091829</v>
      </c>
      <c r="AM21" s="282">
        <v>89.92607058448753</v>
      </c>
      <c r="AN21" s="290"/>
      <c r="AO21" s="287"/>
      <c r="AP21" s="291"/>
      <c r="AQ21" s="530"/>
      <c r="AR21" s="510"/>
    </row>
    <row r="22" spans="1:44" s="508" customFormat="1" ht="27" customHeight="1">
      <c r="A22" s="526" t="s">
        <v>35</v>
      </c>
      <c r="B22" s="522" t="s">
        <v>49</v>
      </c>
      <c r="C22" s="523" t="s">
        <v>24</v>
      </c>
      <c r="D22" s="158">
        <v>17.6762</v>
      </c>
      <c r="E22" s="158">
        <v>154.1372</v>
      </c>
      <c r="F22" s="524">
        <f t="shared" si="2"/>
        <v>171.8134</v>
      </c>
      <c r="G22" s="260"/>
      <c r="H22" s="242"/>
      <c r="I22" s="233"/>
      <c r="J22" s="225">
        <v>24.2898</v>
      </c>
      <c r="K22" s="534"/>
      <c r="L22" s="525">
        <f t="shared" si="0"/>
        <v>196.10320000000002</v>
      </c>
      <c r="M22" s="521"/>
      <c r="N22" s="694"/>
      <c r="O22" s="332"/>
      <c r="P22" s="395">
        <v>7.7492</v>
      </c>
      <c r="Q22" s="396">
        <v>24043.413655098808</v>
      </c>
      <c r="R22" s="397">
        <v>3102.6962338175304</v>
      </c>
      <c r="S22" s="398">
        <v>3.6002</v>
      </c>
      <c r="T22" s="399">
        <v>8856.33365509881</v>
      </c>
      <c r="U22" s="400">
        <v>2459.9560177486833</v>
      </c>
      <c r="V22" s="381">
        <v>3.9786</v>
      </c>
      <c r="W22" s="381">
        <v>14414.958</v>
      </c>
      <c r="X22" s="400">
        <v>3623.1232091690545</v>
      </c>
      <c r="Y22" s="395">
        <v>7.5788</v>
      </c>
      <c r="Z22" s="396">
        <v>23271.29165509881</v>
      </c>
      <c r="AA22" s="400">
        <v>3070.5773546074324</v>
      </c>
      <c r="AB22" s="383"/>
      <c r="AC22" s="381"/>
      <c r="AD22" s="400"/>
      <c r="AE22" s="381"/>
      <c r="AF22" s="381"/>
      <c r="AG22" s="400"/>
      <c r="AH22" s="395"/>
      <c r="AI22" s="399"/>
      <c r="AJ22" s="400"/>
      <c r="AK22" s="383">
        <v>0.1704</v>
      </c>
      <c r="AL22" s="381">
        <v>772.122</v>
      </c>
      <c r="AM22" s="400">
        <v>4531.232394366197</v>
      </c>
      <c r="AN22" s="383"/>
      <c r="AO22" s="381"/>
      <c r="AP22" s="401"/>
      <c r="AQ22" s="530"/>
      <c r="AR22" s="510"/>
    </row>
    <row r="23" spans="1:44" s="508" customFormat="1" ht="27" customHeight="1">
      <c r="A23" s="521"/>
      <c r="B23" s="513"/>
      <c r="C23" s="513" t="s">
        <v>29</v>
      </c>
      <c r="D23" s="163">
        <v>10029.423539244914</v>
      </c>
      <c r="E23" s="163">
        <v>90704.497</v>
      </c>
      <c r="F23" s="527">
        <f t="shared" si="2"/>
        <v>100733.92053924492</v>
      </c>
      <c r="G23" s="261"/>
      <c r="H23" s="243"/>
      <c r="I23" s="528"/>
      <c r="J23" s="226">
        <v>10542.326</v>
      </c>
      <c r="K23" s="533"/>
      <c r="L23" s="529">
        <f t="shared" si="0"/>
        <v>111276.24653924492</v>
      </c>
      <c r="M23" s="521"/>
      <c r="N23" s="699"/>
      <c r="O23" s="332" t="s">
        <v>40</v>
      </c>
      <c r="P23" s="322">
        <v>6.502</v>
      </c>
      <c r="Q23" s="323">
        <v>22154.650583567513</v>
      </c>
      <c r="R23" s="282">
        <v>3407.3593638215184</v>
      </c>
      <c r="S23" s="331">
        <v>2.2463</v>
      </c>
      <c r="T23" s="325">
        <v>7160.282583567515</v>
      </c>
      <c r="U23" s="326">
        <v>3187.589628975433</v>
      </c>
      <c r="V23" s="325">
        <v>4.2377</v>
      </c>
      <c r="W23" s="325">
        <v>14967.908</v>
      </c>
      <c r="X23" s="326">
        <v>3532.082969535361</v>
      </c>
      <c r="Y23" s="322">
        <v>6.484</v>
      </c>
      <c r="Z23" s="323">
        <v>22128.190583567513</v>
      </c>
      <c r="AA23" s="326">
        <v>3412.737597712448</v>
      </c>
      <c r="AB23" s="329"/>
      <c r="AC23" s="325"/>
      <c r="AD23" s="282"/>
      <c r="AE23" s="325"/>
      <c r="AF23" s="325"/>
      <c r="AG23" s="326"/>
      <c r="AH23" s="322"/>
      <c r="AI23" s="325"/>
      <c r="AJ23" s="326"/>
      <c r="AK23" s="329">
        <v>0.018</v>
      </c>
      <c r="AL23" s="325">
        <v>26.46</v>
      </c>
      <c r="AM23" s="326">
        <v>1470.0000000000002</v>
      </c>
      <c r="AN23" s="329"/>
      <c r="AO23" s="325"/>
      <c r="AP23" s="327"/>
      <c r="AQ23" s="530"/>
      <c r="AR23" s="510"/>
    </row>
    <row r="24" spans="1:44" s="508" customFormat="1" ht="27" customHeight="1">
      <c r="A24" s="521"/>
      <c r="B24" s="522" t="s">
        <v>36</v>
      </c>
      <c r="C24" s="523" t="s">
        <v>24</v>
      </c>
      <c r="D24" s="188">
        <f aca="true" t="shared" si="3" ref="D24:J25">D14+D16+D18+D20+D22</f>
        <v>52.07</v>
      </c>
      <c r="E24" s="188">
        <f t="shared" si="3"/>
        <v>228.2298</v>
      </c>
      <c r="F24" s="524">
        <f t="shared" si="3"/>
        <v>280.2998</v>
      </c>
      <c r="G24" s="535"/>
      <c r="H24" s="176"/>
      <c r="I24" s="233"/>
      <c r="J24" s="233">
        <f t="shared" si="3"/>
        <v>51.8954</v>
      </c>
      <c r="K24" s="233"/>
      <c r="L24" s="525">
        <f t="shared" si="0"/>
        <v>332.1952</v>
      </c>
      <c r="M24" s="521"/>
      <c r="N24" s="694"/>
      <c r="O24" s="333"/>
      <c r="P24" s="283">
        <v>119.18179021839434</v>
      </c>
      <c r="Q24" s="282">
        <v>108.52535707754392</v>
      </c>
      <c r="R24" s="282">
        <v>91.05867337508265</v>
      </c>
      <c r="S24" s="284">
        <v>160.27244802564215</v>
      </c>
      <c r="T24" s="285">
        <v>123.68692927599878</v>
      </c>
      <c r="U24" s="282">
        <v>77.17292073570248</v>
      </c>
      <c r="V24" s="286">
        <v>93.88583429690634</v>
      </c>
      <c r="W24" s="287">
        <v>96.30576296968154</v>
      </c>
      <c r="X24" s="282">
        <v>102.57752268049552</v>
      </c>
      <c r="Y24" s="283">
        <v>116.88463911165947</v>
      </c>
      <c r="Z24" s="282">
        <v>105.16581356805634</v>
      </c>
      <c r="AA24" s="282">
        <v>89.97402427498777</v>
      </c>
      <c r="AB24" s="288"/>
      <c r="AC24" s="285"/>
      <c r="AD24" s="282"/>
      <c r="AE24" s="285"/>
      <c r="AF24" s="289"/>
      <c r="AG24" s="282"/>
      <c r="AH24" s="283"/>
      <c r="AI24" s="286"/>
      <c r="AJ24" s="282"/>
      <c r="AK24" s="290">
        <v>946.6666666666666</v>
      </c>
      <c r="AL24" s="282">
        <v>2918.072562358276</v>
      </c>
      <c r="AM24" s="282">
        <v>308.2471016575644</v>
      </c>
      <c r="AN24" s="290"/>
      <c r="AO24" s="287"/>
      <c r="AP24" s="291"/>
      <c r="AQ24" s="530"/>
      <c r="AR24" s="510"/>
    </row>
    <row r="25" spans="1:44" s="508" customFormat="1" ht="27" customHeight="1">
      <c r="A25" s="511"/>
      <c r="B25" s="513"/>
      <c r="C25" s="513" t="s">
        <v>29</v>
      </c>
      <c r="D25" s="368">
        <f t="shared" si="3"/>
        <v>50551.98946331925</v>
      </c>
      <c r="E25" s="368">
        <f t="shared" si="3"/>
        <v>164939.677</v>
      </c>
      <c r="F25" s="527">
        <f t="shared" si="3"/>
        <v>215491.66646331927</v>
      </c>
      <c r="G25" s="536"/>
      <c r="H25" s="177"/>
      <c r="I25" s="528"/>
      <c r="J25" s="528">
        <f t="shared" si="3"/>
        <v>46957.303</v>
      </c>
      <c r="K25" s="528"/>
      <c r="L25" s="529">
        <f t="shared" si="0"/>
        <v>262448.9694633193</v>
      </c>
      <c r="M25" s="521"/>
      <c r="N25" s="694"/>
      <c r="O25" s="334"/>
      <c r="P25" s="270">
        <v>79.2194</v>
      </c>
      <c r="Q25" s="271">
        <v>92363.47905785686</v>
      </c>
      <c r="R25" s="272">
        <v>1165.9199521563767</v>
      </c>
      <c r="S25" s="292">
        <v>18.5106</v>
      </c>
      <c r="T25" s="277">
        <v>23885.66605785687</v>
      </c>
      <c r="U25" s="275">
        <v>1290.377732642749</v>
      </c>
      <c r="V25" s="293">
        <v>33.9062</v>
      </c>
      <c r="W25" s="293">
        <v>33687.027</v>
      </c>
      <c r="X25" s="275">
        <v>993.535901988427</v>
      </c>
      <c r="Y25" s="270">
        <v>52.416799999999995</v>
      </c>
      <c r="Z25" s="271">
        <v>57572.69305785687</v>
      </c>
      <c r="AA25" s="275">
        <v>1098.3633693368706</v>
      </c>
      <c r="AB25" s="294"/>
      <c r="AC25" s="293"/>
      <c r="AD25" s="272"/>
      <c r="AE25" s="293"/>
      <c r="AF25" s="293"/>
      <c r="AG25" s="275"/>
      <c r="AH25" s="270"/>
      <c r="AI25" s="277"/>
      <c r="AJ25" s="275"/>
      <c r="AK25" s="294">
        <v>26.8026</v>
      </c>
      <c r="AL25" s="293">
        <v>34790.786</v>
      </c>
      <c r="AM25" s="275">
        <v>1298.0377276831352</v>
      </c>
      <c r="AN25" s="294"/>
      <c r="AO25" s="293"/>
      <c r="AP25" s="279"/>
      <c r="AQ25" s="530"/>
      <c r="AR25" s="510"/>
    </row>
    <row r="26" spans="1:44" s="508" customFormat="1" ht="27" customHeight="1">
      <c r="A26" s="521" t="s">
        <v>128</v>
      </c>
      <c r="B26" s="522" t="s">
        <v>50</v>
      </c>
      <c r="C26" s="523" t="s">
        <v>24</v>
      </c>
      <c r="D26" s="158">
        <v>0.46</v>
      </c>
      <c r="E26" s="158">
        <v>1.104</v>
      </c>
      <c r="F26" s="524">
        <f>D26+E26</f>
        <v>1.564</v>
      </c>
      <c r="G26" s="260"/>
      <c r="H26" s="242"/>
      <c r="I26" s="233"/>
      <c r="J26" s="225">
        <v>221.9438</v>
      </c>
      <c r="K26" s="225"/>
      <c r="L26" s="525">
        <f t="shared" si="0"/>
        <v>223.5078</v>
      </c>
      <c r="M26" s="521"/>
      <c r="N26" s="699"/>
      <c r="O26" s="334" t="s">
        <v>51</v>
      </c>
      <c r="P26" s="385">
        <v>94.0438</v>
      </c>
      <c r="Q26" s="386">
        <v>115663.94136056876</v>
      </c>
      <c r="R26" s="387">
        <v>1229.8943828361757</v>
      </c>
      <c r="S26" s="402">
        <v>26.1798</v>
      </c>
      <c r="T26" s="403">
        <v>35382.51636056875</v>
      </c>
      <c r="U26" s="390">
        <v>1351.5197350846358</v>
      </c>
      <c r="V26" s="403">
        <v>36.1023</v>
      </c>
      <c r="W26" s="403">
        <v>42236.125</v>
      </c>
      <c r="X26" s="390">
        <v>1169.9012251297008</v>
      </c>
      <c r="Y26" s="385">
        <v>62.2821</v>
      </c>
      <c r="Z26" s="386">
        <v>77618.64136056876</v>
      </c>
      <c r="AA26" s="390">
        <v>1246.243163935846</v>
      </c>
      <c r="AB26" s="404"/>
      <c r="AC26" s="403"/>
      <c r="AD26" s="387"/>
      <c r="AE26" s="403"/>
      <c r="AF26" s="403"/>
      <c r="AG26" s="390"/>
      <c r="AH26" s="385"/>
      <c r="AI26" s="391"/>
      <c r="AJ26" s="390"/>
      <c r="AK26" s="404">
        <v>31.7617</v>
      </c>
      <c r="AL26" s="403">
        <v>38045.3</v>
      </c>
      <c r="AM26" s="390">
        <v>1197.8357581615594</v>
      </c>
      <c r="AN26" s="404"/>
      <c r="AO26" s="403"/>
      <c r="AP26" s="394"/>
      <c r="AQ26" s="530"/>
      <c r="AR26" s="510"/>
    </row>
    <row r="27" spans="1:44" s="508" customFormat="1" ht="27" customHeight="1">
      <c r="A27" s="526" t="s">
        <v>52</v>
      </c>
      <c r="B27" s="513"/>
      <c r="C27" s="513" t="s">
        <v>29</v>
      </c>
      <c r="D27" s="163">
        <v>542.1152237364563</v>
      </c>
      <c r="E27" s="163">
        <v>820.051</v>
      </c>
      <c r="F27" s="527">
        <f>D27+E27</f>
        <v>1362.1662237364562</v>
      </c>
      <c r="G27" s="261"/>
      <c r="H27" s="243"/>
      <c r="I27" s="528"/>
      <c r="J27" s="226">
        <v>220622.411</v>
      </c>
      <c r="K27" s="226"/>
      <c r="L27" s="529">
        <f t="shared" si="0"/>
        <v>221984.57722373644</v>
      </c>
      <c r="M27" s="521"/>
      <c r="N27" s="694"/>
      <c r="O27" s="333"/>
      <c r="P27" s="283">
        <v>84.23670672601489</v>
      </c>
      <c r="Q27" s="282">
        <v>79.85503344549237</v>
      </c>
      <c r="R27" s="282">
        <v>94.79838012331824</v>
      </c>
      <c r="S27" s="284">
        <v>70.70565856118077</v>
      </c>
      <c r="T27" s="285">
        <v>67.50697382415602</v>
      </c>
      <c r="U27" s="282">
        <v>95.47605552070921</v>
      </c>
      <c r="V27" s="286">
        <v>93.91700805765836</v>
      </c>
      <c r="W27" s="287">
        <v>79.75880126313672</v>
      </c>
      <c r="X27" s="282">
        <v>84.92476806136166</v>
      </c>
      <c r="Y27" s="283">
        <v>84.16029645756966</v>
      </c>
      <c r="Z27" s="282">
        <v>74.173796460066</v>
      </c>
      <c r="AA27" s="282">
        <v>88.13395339863321</v>
      </c>
      <c r="AB27" s="288"/>
      <c r="AC27" s="285"/>
      <c r="AD27" s="282"/>
      <c r="AE27" s="285"/>
      <c r="AF27" s="289"/>
      <c r="AG27" s="282"/>
      <c r="AH27" s="283"/>
      <c r="AI27" s="286"/>
      <c r="AJ27" s="282"/>
      <c r="AK27" s="290">
        <v>84.38654102267826</v>
      </c>
      <c r="AL27" s="282">
        <v>91.445687115097</v>
      </c>
      <c r="AM27" s="282">
        <v>108.36525114890259</v>
      </c>
      <c r="AN27" s="290"/>
      <c r="AO27" s="287"/>
      <c r="AP27" s="291"/>
      <c r="AQ27" s="530"/>
      <c r="AR27" s="510"/>
    </row>
    <row r="28" spans="1:44" s="508" customFormat="1" ht="27" customHeight="1">
      <c r="A28" s="526" t="s">
        <v>53</v>
      </c>
      <c r="B28" s="522" t="s">
        <v>31</v>
      </c>
      <c r="C28" s="523" t="s">
        <v>24</v>
      </c>
      <c r="D28" s="158">
        <v>2.455</v>
      </c>
      <c r="E28" s="158">
        <v>7.782</v>
      </c>
      <c r="F28" s="524">
        <f>D28+E28</f>
        <v>10.237</v>
      </c>
      <c r="G28" s="260"/>
      <c r="H28" s="242"/>
      <c r="I28" s="233"/>
      <c r="J28" s="225">
        <v>0.6852</v>
      </c>
      <c r="K28" s="225"/>
      <c r="L28" s="525">
        <f t="shared" si="0"/>
        <v>10.9222</v>
      </c>
      <c r="M28" s="521"/>
      <c r="N28" s="699"/>
      <c r="O28" s="334"/>
      <c r="P28" s="395">
        <v>42.4838</v>
      </c>
      <c r="Q28" s="396">
        <v>32070.026339176817</v>
      </c>
      <c r="R28" s="397">
        <v>754.8765962361374</v>
      </c>
      <c r="S28" s="398">
        <v>5.8582</v>
      </c>
      <c r="T28" s="399">
        <v>5425.543339176816</v>
      </c>
      <c r="U28" s="400">
        <v>926.1451195208111</v>
      </c>
      <c r="V28" s="381">
        <v>36.2078</v>
      </c>
      <c r="W28" s="381">
        <v>26133.195</v>
      </c>
      <c r="X28" s="400">
        <v>721.7559476134977</v>
      </c>
      <c r="Y28" s="395">
        <v>42.066</v>
      </c>
      <c r="Z28" s="396">
        <v>31558.738339176816</v>
      </c>
      <c r="AA28" s="400">
        <v>750.2196153467602</v>
      </c>
      <c r="AB28" s="383"/>
      <c r="AC28" s="381"/>
      <c r="AD28" s="397"/>
      <c r="AE28" s="381"/>
      <c r="AF28" s="381"/>
      <c r="AG28" s="400"/>
      <c r="AH28" s="395"/>
      <c r="AI28" s="399"/>
      <c r="AJ28" s="400"/>
      <c r="AK28" s="383">
        <v>0.4178</v>
      </c>
      <c r="AL28" s="381">
        <v>511.288</v>
      </c>
      <c r="AM28" s="400">
        <v>1223.762565820967</v>
      </c>
      <c r="AN28" s="383"/>
      <c r="AO28" s="381"/>
      <c r="AP28" s="401"/>
      <c r="AQ28" s="530"/>
      <c r="AR28" s="510"/>
    </row>
    <row r="29" spans="1:44" s="508" customFormat="1" ht="27" customHeight="1">
      <c r="A29" s="526" t="s">
        <v>54</v>
      </c>
      <c r="B29" s="513" t="s">
        <v>55</v>
      </c>
      <c r="C29" s="513" t="s">
        <v>29</v>
      </c>
      <c r="D29" s="163">
        <v>720.846297500585</v>
      </c>
      <c r="E29" s="163">
        <v>2376.82</v>
      </c>
      <c r="F29" s="527">
        <f>D29+E29</f>
        <v>3097.666297500585</v>
      </c>
      <c r="G29" s="261"/>
      <c r="H29" s="243"/>
      <c r="I29" s="528"/>
      <c r="J29" s="226">
        <v>716.594</v>
      </c>
      <c r="K29" s="226"/>
      <c r="L29" s="529">
        <f t="shared" si="0"/>
        <v>3814.2602975005852</v>
      </c>
      <c r="M29" s="521"/>
      <c r="N29" s="699"/>
      <c r="O29" s="334" t="s">
        <v>56</v>
      </c>
      <c r="P29" s="322">
        <v>18.229</v>
      </c>
      <c r="Q29" s="323">
        <v>13150.02256688202</v>
      </c>
      <c r="R29" s="282">
        <v>721.3792619936377</v>
      </c>
      <c r="S29" s="337">
        <v>1.5702</v>
      </c>
      <c r="T29" s="335">
        <v>2213.7365668820207</v>
      </c>
      <c r="U29" s="282">
        <v>1409.8436930849705</v>
      </c>
      <c r="V29" s="335">
        <v>16.0388</v>
      </c>
      <c r="W29" s="335">
        <v>10082.374</v>
      </c>
      <c r="X29" s="326">
        <v>628.623961892411</v>
      </c>
      <c r="Y29" s="322">
        <v>17.608999999999998</v>
      </c>
      <c r="Z29" s="323">
        <v>12296.11056688202</v>
      </c>
      <c r="AA29" s="326">
        <v>698.2855679982976</v>
      </c>
      <c r="AB29" s="336"/>
      <c r="AC29" s="335"/>
      <c r="AD29" s="282"/>
      <c r="AE29" s="335"/>
      <c r="AF29" s="335"/>
      <c r="AG29" s="326"/>
      <c r="AH29" s="322"/>
      <c r="AI29" s="325"/>
      <c r="AJ29" s="326"/>
      <c r="AK29" s="336">
        <v>0.62</v>
      </c>
      <c r="AL29" s="335">
        <v>853.912</v>
      </c>
      <c r="AM29" s="326">
        <v>1377.2774193548387</v>
      </c>
      <c r="AN29" s="336"/>
      <c r="AO29" s="335"/>
      <c r="AP29" s="327"/>
      <c r="AQ29" s="530"/>
      <c r="AR29" s="510"/>
    </row>
    <row r="30" spans="1:44" s="508" customFormat="1" ht="27" customHeight="1">
      <c r="A30" s="526" t="s">
        <v>35</v>
      </c>
      <c r="B30" s="522" t="s">
        <v>36</v>
      </c>
      <c r="C30" s="523" t="s">
        <v>24</v>
      </c>
      <c r="D30" s="188">
        <f aca="true" t="shared" si="4" ref="D30:F31">D26+D28</f>
        <v>2.915</v>
      </c>
      <c r="E30" s="188">
        <f t="shared" si="4"/>
        <v>8.886</v>
      </c>
      <c r="F30" s="537">
        <f t="shared" si="4"/>
        <v>11.801</v>
      </c>
      <c r="G30" s="189"/>
      <c r="H30" s="188"/>
      <c r="I30" s="531"/>
      <c r="J30" s="531">
        <f>J28+J26</f>
        <v>222.62900000000002</v>
      </c>
      <c r="K30" s="538"/>
      <c r="L30" s="525">
        <f t="shared" si="0"/>
        <v>234.43</v>
      </c>
      <c r="M30" s="521"/>
      <c r="N30" s="694"/>
      <c r="O30" s="333"/>
      <c r="P30" s="283">
        <v>233.05611937023426</v>
      </c>
      <c r="Q30" s="282">
        <v>243.87810877180027</v>
      </c>
      <c r="R30" s="282">
        <v>104.6435122282175</v>
      </c>
      <c r="S30" s="284">
        <v>373.086231053369</v>
      </c>
      <c r="T30" s="285">
        <v>245.08531956078792</v>
      </c>
      <c r="U30" s="282">
        <v>65.6913333061946</v>
      </c>
      <c r="V30" s="286">
        <v>225.75130309000673</v>
      </c>
      <c r="W30" s="287">
        <v>259.1968419342508</v>
      </c>
      <c r="X30" s="282">
        <v>114.81521408135987</v>
      </c>
      <c r="Y30" s="283">
        <v>238.8892043841218</v>
      </c>
      <c r="Z30" s="282">
        <v>256.6562667724881</v>
      </c>
      <c r="AA30" s="282">
        <v>107.43736513090721</v>
      </c>
      <c r="AB30" s="288"/>
      <c r="AC30" s="285"/>
      <c r="AD30" s="282"/>
      <c r="AE30" s="285"/>
      <c r="AF30" s="289"/>
      <c r="AG30" s="282"/>
      <c r="AH30" s="283"/>
      <c r="AI30" s="286"/>
      <c r="AJ30" s="282"/>
      <c r="AK30" s="290">
        <v>67.38709677419354</v>
      </c>
      <c r="AL30" s="282">
        <v>59.87595911522499</v>
      </c>
      <c r="AM30" s="282">
        <v>88.85374497711702</v>
      </c>
      <c r="AN30" s="290"/>
      <c r="AO30" s="287"/>
      <c r="AP30" s="291"/>
      <c r="AQ30" s="530"/>
      <c r="AR30" s="510"/>
    </row>
    <row r="31" spans="1:44" s="508" customFormat="1" ht="27" customHeight="1">
      <c r="A31" s="511"/>
      <c r="B31" s="513"/>
      <c r="C31" s="513" t="s">
        <v>29</v>
      </c>
      <c r="D31" s="368">
        <f t="shared" si="4"/>
        <v>1262.9615212370413</v>
      </c>
      <c r="E31" s="368">
        <f t="shared" si="4"/>
        <v>3196.871</v>
      </c>
      <c r="F31" s="527">
        <f t="shared" si="4"/>
        <v>4459.832521237042</v>
      </c>
      <c r="G31" s="539"/>
      <c r="H31" s="368"/>
      <c r="I31" s="527"/>
      <c r="J31" s="528">
        <f>J29+J27</f>
        <v>221339.005</v>
      </c>
      <c r="K31" s="528"/>
      <c r="L31" s="529">
        <f t="shared" si="0"/>
        <v>225798.83752123706</v>
      </c>
      <c r="M31" s="521"/>
      <c r="N31" s="694"/>
      <c r="O31" s="334"/>
      <c r="P31" s="270">
        <v>196.10320000000002</v>
      </c>
      <c r="Q31" s="271">
        <v>111276.24653924492</v>
      </c>
      <c r="R31" s="272">
        <v>567.4371786857375</v>
      </c>
      <c r="S31" s="292">
        <v>17.6762</v>
      </c>
      <c r="T31" s="277">
        <v>10029.423539244914</v>
      </c>
      <c r="U31" s="275">
        <v>567.397038913619</v>
      </c>
      <c r="V31" s="293">
        <v>154.1372</v>
      </c>
      <c r="W31" s="293">
        <v>90704.497</v>
      </c>
      <c r="X31" s="275">
        <v>588.4659705768627</v>
      </c>
      <c r="Y31" s="270">
        <v>171.8134</v>
      </c>
      <c r="Z31" s="271">
        <v>100733.92053924492</v>
      </c>
      <c r="AA31" s="275">
        <v>586.298394300124</v>
      </c>
      <c r="AB31" s="294"/>
      <c r="AC31" s="293"/>
      <c r="AD31" s="272"/>
      <c r="AE31" s="293"/>
      <c r="AF31" s="293"/>
      <c r="AG31" s="275"/>
      <c r="AH31" s="270"/>
      <c r="AI31" s="277"/>
      <c r="AJ31" s="275"/>
      <c r="AK31" s="294">
        <v>24.2898</v>
      </c>
      <c r="AL31" s="293">
        <v>10542.326</v>
      </c>
      <c r="AM31" s="275">
        <v>434.02275852415414</v>
      </c>
      <c r="AN31" s="294"/>
      <c r="AO31" s="293"/>
      <c r="AP31" s="279"/>
      <c r="AQ31" s="530"/>
      <c r="AR31" s="510"/>
    </row>
    <row r="32" spans="1:44" s="508" customFormat="1" ht="27" customHeight="1">
      <c r="A32" s="521" t="s">
        <v>128</v>
      </c>
      <c r="B32" s="522" t="s">
        <v>57</v>
      </c>
      <c r="C32" s="523" t="s">
        <v>24</v>
      </c>
      <c r="D32" s="158">
        <v>4.9357</v>
      </c>
      <c r="E32" s="158">
        <v>3.6365</v>
      </c>
      <c r="F32" s="524">
        <f>D32+E32</f>
        <v>8.572199999999999</v>
      </c>
      <c r="G32" s="260">
        <v>295.4618</v>
      </c>
      <c r="H32" s="242"/>
      <c r="I32" s="233">
        <f aca="true" t="shared" si="5" ref="I32:I37">G32+H32</f>
        <v>295.4618</v>
      </c>
      <c r="J32" s="225">
        <v>15.1238</v>
      </c>
      <c r="K32" s="225">
        <v>123.8362</v>
      </c>
      <c r="L32" s="525">
        <f t="shared" si="0"/>
        <v>442.99399999999997</v>
      </c>
      <c r="M32" s="521"/>
      <c r="N32" s="694"/>
      <c r="O32" s="332" t="s">
        <v>49</v>
      </c>
      <c r="P32" s="385">
        <v>242.70680000000002</v>
      </c>
      <c r="Q32" s="386">
        <v>115998.99801182002</v>
      </c>
      <c r="R32" s="387">
        <v>477.93880522432835</v>
      </c>
      <c r="S32" s="405">
        <v>125.5318</v>
      </c>
      <c r="T32" s="403">
        <v>54522.44101182002</v>
      </c>
      <c r="U32" s="390">
        <v>434.33170727911187</v>
      </c>
      <c r="V32" s="403">
        <v>106.8887</v>
      </c>
      <c r="W32" s="403">
        <v>57454.599</v>
      </c>
      <c r="X32" s="390">
        <v>537.5179883374014</v>
      </c>
      <c r="Y32" s="385">
        <v>232.4205</v>
      </c>
      <c r="Z32" s="386">
        <v>111977.04001182002</v>
      </c>
      <c r="AA32" s="390">
        <v>481.7864173419299</v>
      </c>
      <c r="AB32" s="404"/>
      <c r="AC32" s="403"/>
      <c r="AD32" s="387"/>
      <c r="AE32" s="403"/>
      <c r="AF32" s="403"/>
      <c r="AG32" s="390"/>
      <c r="AH32" s="385"/>
      <c r="AI32" s="391"/>
      <c r="AJ32" s="390"/>
      <c r="AK32" s="404">
        <v>10.2863</v>
      </c>
      <c r="AL32" s="403">
        <v>4021.958</v>
      </c>
      <c r="AM32" s="390">
        <v>391.0014290852882</v>
      </c>
      <c r="AN32" s="404"/>
      <c r="AO32" s="403"/>
      <c r="AP32" s="394"/>
      <c r="AQ32" s="530"/>
      <c r="AR32" s="510"/>
    </row>
    <row r="33" spans="1:44" s="508" customFormat="1" ht="27" customHeight="1">
      <c r="A33" s="526" t="s">
        <v>58</v>
      </c>
      <c r="B33" s="513"/>
      <c r="C33" s="513" t="s">
        <v>29</v>
      </c>
      <c r="D33" s="163">
        <v>885.3750654032779</v>
      </c>
      <c r="E33" s="163">
        <v>568.995</v>
      </c>
      <c r="F33" s="527">
        <f>D33+E33</f>
        <v>1454.3700654032777</v>
      </c>
      <c r="G33" s="261">
        <v>57239.059</v>
      </c>
      <c r="H33" s="243"/>
      <c r="I33" s="528">
        <f t="shared" si="5"/>
        <v>57239.059</v>
      </c>
      <c r="J33" s="226">
        <v>4050.138</v>
      </c>
      <c r="K33" s="226">
        <v>17944.222</v>
      </c>
      <c r="L33" s="529">
        <f t="shared" si="0"/>
        <v>80687.78906540328</v>
      </c>
      <c r="M33" s="521"/>
      <c r="N33" s="700"/>
      <c r="O33" s="338" t="s">
        <v>59</v>
      </c>
      <c r="P33" s="283">
        <v>80.79839543020633</v>
      </c>
      <c r="Q33" s="282">
        <v>95.92862735582091</v>
      </c>
      <c r="R33" s="282">
        <v>118.72590643051085</v>
      </c>
      <c r="S33" s="284">
        <v>14.081053565710045</v>
      </c>
      <c r="T33" s="285">
        <v>18.39503762692983</v>
      </c>
      <c r="U33" s="282">
        <v>130.6367988807679</v>
      </c>
      <c r="V33" s="286">
        <v>144.20345649259465</v>
      </c>
      <c r="W33" s="287">
        <v>157.87160397725515</v>
      </c>
      <c r="X33" s="282">
        <v>109.47837716037161</v>
      </c>
      <c r="Y33" s="283">
        <v>73.92351363154283</v>
      </c>
      <c r="Z33" s="282">
        <v>89.95944215761705</v>
      </c>
      <c r="AA33" s="282">
        <v>121.69259514097521</v>
      </c>
      <c r="AB33" s="288"/>
      <c r="AC33" s="285"/>
      <c r="AD33" s="282"/>
      <c r="AE33" s="285"/>
      <c r="AF33" s="289"/>
      <c r="AG33" s="282"/>
      <c r="AH33" s="283"/>
      <c r="AI33" s="286"/>
      <c r="AJ33" s="282"/>
      <c r="AK33" s="290">
        <v>236.13738662103964</v>
      </c>
      <c r="AL33" s="282">
        <v>262.11924639690415</v>
      </c>
      <c r="AM33" s="282">
        <v>111.0028573398083</v>
      </c>
      <c r="AN33" s="290"/>
      <c r="AO33" s="287"/>
      <c r="AP33" s="291"/>
      <c r="AQ33" s="530"/>
      <c r="AR33" s="510"/>
    </row>
    <row r="34" spans="1:44" s="508" customFormat="1" ht="27" customHeight="1">
      <c r="A34" s="526" t="s">
        <v>128</v>
      </c>
      <c r="B34" s="522" t="s">
        <v>60</v>
      </c>
      <c r="C34" s="523" t="s">
        <v>24</v>
      </c>
      <c r="D34" s="158">
        <v>0.4073</v>
      </c>
      <c r="E34" s="158">
        <v>0.0079</v>
      </c>
      <c r="F34" s="524">
        <f>D34+E34</f>
        <v>0.4152</v>
      </c>
      <c r="G34" s="260">
        <v>233.2454</v>
      </c>
      <c r="H34" s="242"/>
      <c r="I34" s="233">
        <f t="shared" si="5"/>
        <v>233.2454</v>
      </c>
      <c r="J34" s="225">
        <v>0.1953</v>
      </c>
      <c r="K34" s="225">
        <v>65.4605</v>
      </c>
      <c r="L34" s="525">
        <f t="shared" si="0"/>
        <v>299.3164</v>
      </c>
      <c r="M34" s="521"/>
      <c r="N34" s="694" t="s">
        <v>61</v>
      </c>
      <c r="O34" s="693"/>
      <c r="P34" s="395">
        <v>234.43</v>
      </c>
      <c r="Q34" s="396">
        <v>225798.83752123706</v>
      </c>
      <c r="R34" s="397">
        <v>963.1823466332681</v>
      </c>
      <c r="S34" s="398">
        <v>2.915</v>
      </c>
      <c r="T34" s="399">
        <v>1262.9615212370413</v>
      </c>
      <c r="U34" s="400">
        <v>433.2629575427243</v>
      </c>
      <c r="V34" s="381">
        <v>8.886</v>
      </c>
      <c r="W34" s="381">
        <v>3196.871</v>
      </c>
      <c r="X34" s="400">
        <v>359.7649110961063</v>
      </c>
      <c r="Y34" s="395">
        <v>11.800999999999998</v>
      </c>
      <c r="Z34" s="396">
        <v>4459.832521237042</v>
      </c>
      <c r="AA34" s="400">
        <v>377.91988147081116</v>
      </c>
      <c r="AB34" s="383"/>
      <c r="AC34" s="381"/>
      <c r="AD34" s="397"/>
      <c r="AE34" s="381"/>
      <c r="AF34" s="381"/>
      <c r="AG34" s="400"/>
      <c r="AH34" s="395"/>
      <c r="AI34" s="399"/>
      <c r="AJ34" s="400"/>
      <c r="AK34" s="383">
        <v>222.62900000000002</v>
      </c>
      <c r="AL34" s="381">
        <v>221339.005</v>
      </c>
      <c r="AM34" s="400">
        <v>994.2056290959398</v>
      </c>
      <c r="AN34" s="383"/>
      <c r="AO34" s="381"/>
      <c r="AP34" s="401"/>
      <c r="AQ34" s="530"/>
      <c r="AR34" s="510"/>
    </row>
    <row r="35" spans="1:44" s="508" customFormat="1" ht="27" customHeight="1">
      <c r="A35" s="526" t="s">
        <v>62</v>
      </c>
      <c r="B35" s="513"/>
      <c r="C35" s="513" t="s">
        <v>29</v>
      </c>
      <c r="D35" s="163">
        <v>78.82773253300547</v>
      </c>
      <c r="E35" s="163">
        <v>0.945</v>
      </c>
      <c r="F35" s="527">
        <f>D35+E35</f>
        <v>79.77273253300547</v>
      </c>
      <c r="G35" s="261">
        <v>17333.042</v>
      </c>
      <c r="H35" s="243"/>
      <c r="I35" s="528">
        <f t="shared" si="5"/>
        <v>17333.042</v>
      </c>
      <c r="J35" s="226">
        <v>37.194</v>
      </c>
      <c r="K35" s="226">
        <v>4735.637</v>
      </c>
      <c r="L35" s="529">
        <f t="shared" si="0"/>
        <v>22185.645732533005</v>
      </c>
      <c r="M35" s="521"/>
      <c r="N35" s="694"/>
      <c r="O35" s="693"/>
      <c r="P35" s="322">
        <v>176.3647</v>
      </c>
      <c r="Q35" s="323">
        <v>183435.26340623782</v>
      </c>
      <c r="R35" s="282">
        <v>1040.0905816540262</v>
      </c>
      <c r="S35" s="324">
        <v>3.541</v>
      </c>
      <c r="T35" s="323">
        <v>1586.403406237843</v>
      </c>
      <c r="U35" s="326">
        <v>448.0099989375439</v>
      </c>
      <c r="V35" s="323">
        <v>4.671</v>
      </c>
      <c r="W35" s="323">
        <v>2255.003</v>
      </c>
      <c r="X35" s="326">
        <v>482.76664525797474</v>
      </c>
      <c r="Y35" s="322">
        <v>8.212</v>
      </c>
      <c r="Z35" s="323">
        <v>3841.406406237843</v>
      </c>
      <c r="AA35" s="326">
        <v>467.77964031147627</v>
      </c>
      <c r="AB35" s="329"/>
      <c r="AC35" s="323"/>
      <c r="AD35" s="282"/>
      <c r="AE35" s="323"/>
      <c r="AF35" s="323"/>
      <c r="AG35" s="326"/>
      <c r="AH35" s="322"/>
      <c r="AI35" s="325"/>
      <c r="AJ35" s="326"/>
      <c r="AK35" s="329">
        <v>168.1527</v>
      </c>
      <c r="AL35" s="323">
        <v>179593.857</v>
      </c>
      <c r="AM35" s="326">
        <v>1068.0402812443688</v>
      </c>
      <c r="AN35" s="329"/>
      <c r="AO35" s="323"/>
      <c r="AP35" s="327"/>
      <c r="AQ35" s="530"/>
      <c r="AR35" s="510"/>
    </row>
    <row r="36" spans="1:43" s="508" customFormat="1" ht="27" customHeight="1">
      <c r="A36" s="526"/>
      <c r="B36" s="522" t="s">
        <v>31</v>
      </c>
      <c r="C36" s="523" t="s">
        <v>24</v>
      </c>
      <c r="D36" s="158"/>
      <c r="E36" s="158"/>
      <c r="F36" s="524"/>
      <c r="G36" s="260">
        <v>855.0702</v>
      </c>
      <c r="H36" s="242"/>
      <c r="I36" s="233">
        <f t="shared" si="5"/>
        <v>855.0702</v>
      </c>
      <c r="J36" s="225"/>
      <c r="K36" s="225">
        <v>5.87</v>
      </c>
      <c r="L36" s="525">
        <f t="shared" si="0"/>
        <v>860.9402</v>
      </c>
      <c r="M36" s="521"/>
      <c r="N36" s="697"/>
      <c r="O36" s="698"/>
      <c r="P36" s="283">
        <v>132.92342515253904</v>
      </c>
      <c r="Q36" s="282">
        <v>123.09456389591809</v>
      </c>
      <c r="R36" s="282">
        <v>92.60562143554333</v>
      </c>
      <c r="S36" s="284">
        <v>82.32137814176787</v>
      </c>
      <c r="T36" s="285">
        <v>79.61162439963209</v>
      </c>
      <c r="U36" s="282">
        <v>96.7083231557795</v>
      </c>
      <c r="V36" s="286">
        <v>190.237636480411</v>
      </c>
      <c r="W36" s="287">
        <v>141.7679266945543</v>
      </c>
      <c r="X36" s="282">
        <v>74.52149286408543</v>
      </c>
      <c r="Y36" s="283">
        <v>143.70433511933754</v>
      </c>
      <c r="Z36" s="282">
        <v>116.09895047800649</v>
      </c>
      <c r="AA36" s="282">
        <v>80.79015179437246</v>
      </c>
      <c r="AB36" s="288"/>
      <c r="AC36" s="285"/>
      <c r="AD36" s="282"/>
      <c r="AE36" s="285"/>
      <c r="AF36" s="289"/>
      <c r="AG36" s="282"/>
      <c r="AH36" s="283"/>
      <c r="AI36" s="286"/>
      <c r="AJ36" s="282"/>
      <c r="AK36" s="290">
        <v>132.39692255907875</v>
      </c>
      <c r="AL36" s="282">
        <v>123.2441959303764</v>
      </c>
      <c r="AM36" s="282">
        <v>93.08690379520101</v>
      </c>
      <c r="AN36" s="290"/>
      <c r="AO36" s="287"/>
      <c r="AP36" s="291"/>
      <c r="AQ36" s="530"/>
    </row>
    <row r="37" spans="1:43" s="508" customFormat="1" ht="27" customHeight="1">
      <c r="A37" s="526" t="s">
        <v>35</v>
      </c>
      <c r="B37" s="513" t="s">
        <v>63</v>
      </c>
      <c r="C37" s="513" t="s">
        <v>29</v>
      </c>
      <c r="D37" s="163"/>
      <c r="E37" s="163"/>
      <c r="F37" s="527"/>
      <c r="G37" s="261">
        <v>113372.492</v>
      </c>
      <c r="H37" s="243"/>
      <c r="I37" s="528">
        <f t="shared" si="5"/>
        <v>113372.492</v>
      </c>
      <c r="J37" s="226"/>
      <c r="K37" s="226">
        <v>326.661</v>
      </c>
      <c r="L37" s="529">
        <f t="shared" si="0"/>
        <v>113699.15299999999</v>
      </c>
      <c r="M37" s="521"/>
      <c r="N37" s="694" t="s">
        <v>64</v>
      </c>
      <c r="O37" s="693"/>
      <c r="P37" s="270">
        <v>734.9665</v>
      </c>
      <c r="Q37" s="271">
        <v>92451.44225024486</v>
      </c>
      <c r="R37" s="272">
        <v>125.79000845650089</v>
      </c>
      <c r="S37" s="292">
        <v>0.0074</v>
      </c>
      <c r="T37" s="277">
        <v>0.5932502448403987</v>
      </c>
      <c r="U37" s="339">
        <v>80.16895200545927</v>
      </c>
      <c r="V37" s="293">
        <v>4.412000000000001</v>
      </c>
      <c r="W37" s="293">
        <v>356.833</v>
      </c>
      <c r="X37" s="275">
        <v>80.87783318223028</v>
      </c>
      <c r="Y37" s="270">
        <v>4.4194</v>
      </c>
      <c r="Z37" s="271">
        <v>357.42625024484045</v>
      </c>
      <c r="AA37" s="275">
        <v>80.87664620646251</v>
      </c>
      <c r="AB37" s="294">
        <v>7.5729999999999995</v>
      </c>
      <c r="AC37" s="293">
        <v>260.998</v>
      </c>
      <c r="AD37" s="275">
        <v>34.46428099828338</v>
      </c>
      <c r="AE37" s="293"/>
      <c r="AF37" s="293"/>
      <c r="AG37" s="275"/>
      <c r="AH37" s="270">
        <v>7.5729999999999995</v>
      </c>
      <c r="AI37" s="277">
        <v>260.998</v>
      </c>
      <c r="AJ37" s="275">
        <v>34.46428099828338</v>
      </c>
      <c r="AK37" s="294">
        <v>721.7841</v>
      </c>
      <c r="AL37" s="293">
        <v>91790.45300000001</v>
      </c>
      <c r="AM37" s="340">
        <v>127.17161960203892</v>
      </c>
      <c r="AN37" s="294">
        <v>1.19</v>
      </c>
      <c r="AO37" s="293">
        <v>42.565</v>
      </c>
      <c r="AP37" s="279">
        <v>35.76890756302521</v>
      </c>
      <c r="AQ37" s="530"/>
    </row>
    <row r="38" spans="1:43" s="508" customFormat="1" ht="27" customHeight="1">
      <c r="A38" s="521"/>
      <c r="B38" s="522" t="s">
        <v>36</v>
      </c>
      <c r="C38" s="523" t="s">
        <v>24</v>
      </c>
      <c r="D38" s="188">
        <f aca="true" t="shared" si="6" ref="D38:K39">D32+D34+D36</f>
        <v>5.343</v>
      </c>
      <c r="E38" s="188">
        <f t="shared" si="6"/>
        <v>3.6443999999999996</v>
      </c>
      <c r="F38" s="524">
        <f t="shared" si="6"/>
        <v>8.9874</v>
      </c>
      <c r="G38" s="540">
        <f t="shared" si="6"/>
        <v>1383.7774</v>
      </c>
      <c r="H38" s="541"/>
      <c r="I38" s="542">
        <f>I32+I34+I36</f>
        <v>1383.7774</v>
      </c>
      <c r="J38" s="531">
        <f t="shared" si="6"/>
        <v>15.319099999999999</v>
      </c>
      <c r="K38" s="189">
        <f t="shared" si="6"/>
        <v>195.1667</v>
      </c>
      <c r="L38" s="525">
        <f t="shared" si="0"/>
        <v>1603.2505999999998</v>
      </c>
      <c r="M38" s="521"/>
      <c r="N38" s="694"/>
      <c r="O38" s="693"/>
      <c r="P38" s="385">
        <v>471.9951</v>
      </c>
      <c r="Q38" s="386">
        <v>69795.7575094941</v>
      </c>
      <c r="R38" s="387">
        <v>147.8739027364778</v>
      </c>
      <c r="S38" s="406">
        <v>0.49470000000000003</v>
      </c>
      <c r="T38" s="386">
        <v>37.075509494101524</v>
      </c>
      <c r="U38" s="390">
        <v>74.94544065919047</v>
      </c>
      <c r="V38" s="386">
        <v>0.9540000000000001</v>
      </c>
      <c r="W38" s="386">
        <v>75.884</v>
      </c>
      <c r="X38" s="390">
        <v>79.54297693920334</v>
      </c>
      <c r="Y38" s="385">
        <v>1.4487</v>
      </c>
      <c r="Z38" s="386">
        <v>112.95950949410152</v>
      </c>
      <c r="AA38" s="390">
        <v>77.97301683861498</v>
      </c>
      <c r="AB38" s="393">
        <v>1.694</v>
      </c>
      <c r="AC38" s="386">
        <v>143.429</v>
      </c>
      <c r="AD38" s="390">
        <v>84.66883116883118</v>
      </c>
      <c r="AE38" s="386"/>
      <c r="AF38" s="386"/>
      <c r="AG38" s="390"/>
      <c r="AH38" s="385">
        <v>1.694</v>
      </c>
      <c r="AI38" s="391">
        <v>143.429</v>
      </c>
      <c r="AJ38" s="390">
        <v>84.66883116883118</v>
      </c>
      <c r="AK38" s="393">
        <v>468.75739999999996</v>
      </c>
      <c r="AL38" s="386">
        <v>69529.514</v>
      </c>
      <c r="AM38" s="390">
        <v>148.32728827320912</v>
      </c>
      <c r="AN38" s="393">
        <v>0.095</v>
      </c>
      <c r="AO38" s="386">
        <v>9.855</v>
      </c>
      <c r="AP38" s="394">
        <v>103.73684210526316</v>
      </c>
      <c r="AQ38" s="530"/>
    </row>
    <row r="39" spans="1:43" s="508" customFormat="1" ht="27" customHeight="1">
      <c r="A39" s="511"/>
      <c r="B39" s="513"/>
      <c r="C39" s="513" t="s">
        <v>29</v>
      </c>
      <c r="D39" s="368">
        <f t="shared" si="6"/>
        <v>964.2027979362833</v>
      </c>
      <c r="E39" s="368">
        <f t="shared" si="6"/>
        <v>569.94</v>
      </c>
      <c r="F39" s="527">
        <f t="shared" si="6"/>
        <v>1534.1427979362832</v>
      </c>
      <c r="G39" s="539">
        <f t="shared" si="6"/>
        <v>187944.593</v>
      </c>
      <c r="H39" s="177"/>
      <c r="I39" s="528">
        <f>I33+I35+I37</f>
        <v>187944.593</v>
      </c>
      <c r="J39" s="527">
        <f t="shared" si="6"/>
        <v>4087.332</v>
      </c>
      <c r="K39" s="539">
        <f t="shared" si="6"/>
        <v>23006.52</v>
      </c>
      <c r="L39" s="529">
        <f t="shared" si="0"/>
        <v>216572.58779793626</v>
      </c>
      <c r="M39" s="521"/>
      <c r="N39" s="697"/>
      <c r="O39" s="698"/>
      <c r="P39" s="283">
        <v>155.71485805678915</v>
      </c>
      <c r="Q39" s="282">
        <v>132.45997400009446</v>
      </c>
      <c r="R39" s="282">
        <v>85.06572568160858</v>
      </c>
      <c r="S39" s="284">
        <v>1.4958560743885183</v>
      </c>
      <c r="T39" s="285">
        <v>1.6001135329907763</v>
      </c>
      <c r="U39" s="282">
        <v>106.96975199601853</v>
      </c>
      <c r="V39" s="286">
        <v>462.47379454926636</v>
      </c>
      <c r="W39" s="287">
        <v>470.2348321121712</v>
      </c>
      <c r="X39" s="282">
        <v>101.678157260882</v>
      </c>
      <c r="Y39" s="283">
        <v>305.05970870435567</v>
      </c>
      <c r="Z39" s="282">
        <v>316.4197966559906</v>
      </c>
      <c r="AA39" s="282">
        <v>103.72388998858071</v>
      </c>
      <c r="AB39" s="288">
        <v>447.0484061393152</v>
      </c>
      <c r="AC39" s="285">
        <v>181.97017339589624</v>
      </c>
      <c r="AD39" s="282">
        <v>40.70480308103106</v>
      </c>
      <c r="AE39" s="285"/>
      <c r="AF39" s="289"/>
      <c r="AG39" s="282"/>
      <c r="AH39" s="283">
        <v>447.0484061393152</v>
      </c>
      <c r="AI39" s="286">
        <v>181.97017339589624</v>
      </c>
      <c r="AJ39" s="282">
        <v>40.70480308103106</v>
      </c>
      <c r="AK39" s="290">
        <v>153.97817719784263</v>
      </c>
      <c r="AL39" s="282">
        <v>132.01653185724845</v>
      </c>
      <c r="AM39" s="282">
        <v>85.73717020147846</v>
      </c>
      <c r="AN39" s="290">
        <v>1252.6315789473683</v>
      </c>
      <c r="AO39" s="287">
        <v>431.91273465246064</v>
      </c>
      <c r="AP39" s="291">
        <v>34.48042839662501</v>
      </c>
      <c r="AQ39" s="530"/>
    </row>
    <row r="40" spans="1:43" s="508" customFormat="1" ht="27" customHeight="1">
      <c r="A40" s="521" t="s">
        <v>65</v>
      </c>
      <c r="B40" s="295"/>
      <c r="C40" s="523" t="s">
        <v>24</v>
      </c>
      <c r="D40" s="158">
        <v>0.1875</v>
      </c>
      <c r="E40" s="158">
        <v>0.22</v>
      </c>
      <c r="F40" s="524">
        <f aca="true" t="shared" si="7" ref="F40:F59">D40+E40</f>
        <v>0.4075</v>
      </c>
      <c r="G40" s="260">
        <v>6.704</v>
      </c>
      <c r="H40" s="242"/>
      <c r="I40" s="233">
        <f aca="true" t="shared" si="8" ref="I40:I57">G40+H40</f>
        <v>6.704</v>
      </c>
      <c r="J40" s="225">
        <v>4.175</v>
      </c>
      <c r="K40" s="225">
        <v>102.2915</v>
      </c>
      <c r="L40" s="525">
        <f t="shared" si="0"/>
        <v>113.578</v>
      </c>
      <c r="M40" s="521"/>
      <c r="N40" s="694" t="s">
        <v>66</v>
      </c>
      <c r="O40" s="693"/>
      <c r="P40" s="395">
        <v>442.99399999999997</v>
      </c>
      <c r="Q40" s="396">
        <v>80687.78906540328</v>
      </c>
      <c r="R40" s="397">
        <v>182.14194563674292</v>
      </c>
      <c r="S40" s="398">
        <v>4.9357</v>
      </c>
      <c r="T40" s="399">
        <v>885.3750654032779</v>
      </c>
      <c r="U40" s="400">
        <v>179.38186384976353</v>
      </c>
      <c r="V40" s="381">
        <v>3.6365</v>
      </c>
      <c r="W40" s="381">
        <v>568.995</v>
      </c>
      <c r="X40" s="400">
        <v>156.46775745909528</v>
      </c>
      <c r="Y40" s="395">
        <v>8.572199999999999</v>
      </c>
      <c r="Z40" s="396">
        <v>1454.3700654032777</v>
      </c>
      <c r="AA40" s="400">
        <v>169.66123811895173</v>
      </c>
      <c r="AB40" s="383">
        <v>295.4618</v>
      </c>
      <c r="AC40" s="381">
        <v>57239.059</v>
      </c>
      <c r="AD40" s="400">
        <v>193.72744293847802</v>
      </c>
      <c r="AE40" s="381"/>
      <c r="AF40" s="381"/>
      <c r="AG40" s="400"/>
      <c r="AH40" s="395">
        <v>295.4618</v>
      </c>
      <c r="AI40" s="399">
        <v>57239.059</v>
      </c>
      <c r="AJ40" s="400">
        <v>193.72744293847802</v>
      </c>
      <c r="AK40" s="383">
        <v>15.1238</v>
      </c>
      <c r="AL40" s="381">
        <v>4050.138</v>
      </c>
      <c r="AM40" s="400">
        <v>267.79896586836645</v>
      </c>
      <c r="AN40" s="383">
        <v>123.8362</v>
      </c>
      <c r="AO40" s="381">
        <v>17944.222</v>
      </c>
      <c r="AP40" s="401">
        <v>144.90287977182763</v>
      </c>
      <c r="AQ40" s="530"/>
    </row>
    <row r="41" spans="1:43" s="508" customFormat="1" ht="27" customHeight="1">
      <c r="A41" s="511"/>
      <c r="B41" s="512"/>
      <c r="C41" s="513" t="s">
        <v>29</v>
      </c>
      <c r="D41" s="163">
        <v>139.45580755482754</v>
      </c>
      <c r="E41" s="163">
        <v>78.75</v>
      </c>
      <c r="F41" s="527">
        <f t="shared" si="7"/>
        <v>218.20580755482754</v>
      </c>
      <c r="G41" s="261">
        <v>334.903</v>
      </c>
      <c r="H41" s="243"/>
      <c r="I41" s="528">
        <f t="shared" si="8"/>
        <v>334.903</v>
      </c>
      <c r="J41" s="226">
        <v>618.679</v>
      </c>
      <c r="K41" s="226">
        <v>4983.318</v>
      </c>
      <c r="L41" s="529">
        <f t="shared" si="0"/>
        <v>6155.105807554828</v>
      </c>
      <c r="M41" s="521"/>
      <c r="N41" s="694"/>
      <c r="O41" s="701"/>
      <c r="P41" s="322">
        <v>738.7618</v>
      </c>
      <c r="Q41" s="323">
        <v>75047.60483839517</v>
      </c>
      <c r="R41" s="282">
        <v>101.58565973280585</v>
      </c>
      <c r="S41" s="324">
        <v>1.3189</v>
      </c>
      <c r="T41" s="323">
        <v>345.19283839516703</v>
      </c>
      <c r="U41" s="326">
        <v>261.72783258409817</v>
      </c>
      <c r="V41" s="323">
        <v>2.7845</v>
      </c>
      <c r="W41" s="323">
        <v>449.61</v>
      </c>
      <c r="X41" s="326">
        <v>161.46884539414617</v>
      </c>
      <c r="Y41" s="322">
        <v>4.1034</v>
      </c>
      <c r="Z41" s="323">
        <v>794.8028383951671</v>
      </c>
      <c r="AA41" s="326">
        <v>193.69372676199424</v>
      </c>
      <c r="AB41" s="329">
        <v>611.8556</v>
      </c>
      <c r="AC41" s="323">
        <v>64411.319</v>
      </c>
      <c r="AD41" s="326">
        <v>105.27209197725739</v>
      </c>
      <c r="AE41" s="323"/>
      <c r="AF41" s="323"/>
      <c r="AG41" s="326"/>
      <c r="AH41" s="322">
        <v>611.8556</v>
      </c>
      <c r="AI41" s="325">
        <v>64411.319</v>
      </c>
      <c r="AJ41" s="326">
        <v>105.27209197725739</v>
      </c>
      <c r="AK41" s="329">
        <v>6.8192</v>
      </c>
      <c r="AL41" s="323">
        <v>1825.167</v>
      </c>
      <c r="AM41" s="326">
        <v>267.6511907555138</v>
      </c>
      <c r="AN41" s="329">
        <v>115.9836</v>
      </c>
      <c r="AO41" s="323">
        <v>8016.316</v>
      </c>
      <c r="AP41" s="327">
        <v>69.11594397828658</v>
      </c>
      <c r="AQ41" s="530"/>
    </row>
    <row r="42" spans="1:43" s="508" customFormat="1" ht="27" customHeight="1">
      <c r="A42" s="521" t="s">
        <v>67</v>
      </c>
      <c r="B42" s="295"/>
      <c r="C42" s="523" t="s">
        <v>24</v>
      </c>
      <c r="D42" s="158">
        <v>1.3666</v>
      </c>
      <c r="E42" s="158">
        <v>0.0553</v>
      </c>
      <c r="F42" s="524">
        <f t="shared" si="7"/>
        <v>1.4219</v>
      </c>
      <c r="G42" s="260"/>
      <c r="H42" s="242"/>
      <c r="I42" s="233"/>
      <c r="J42" s="543">
        <v>0</v>
      </c>
      <c r="K42" s="225">
        <v>0.373</v>
      </c>
      <c r="L42" s="525">
        <f t="shared" si="0"/>
        <v>1.7949</v>
      </c>
      <c r="M42" s="521"/>
      <c r="N42" s="697"/>
      <c r="O42" s="702"/>
      <c r="P42" s="283">
        <v>59.964389062888735</v>
      </c>
      <c r="Q42" s="282">
        <v>107.51547532949716</v>
      </c>
      <c r="R42" s="282">
        <v>179.29887556552669</v>
      </c>
      <c r="S42" s="284">
        <v>374.22852376980813</v>
      </c>
      <c r="T42" s="285">
        <v>256.48708980159245</v>
      </c>
      <c r="U42" s="282">
        <v>68.53755753780015</v>
      </c>
      <c r="V42" s="286">
        <v>130.5979529538517</v>
      </c>
      <c r="W42" s="287">
        <v>126.55301261092946</v>
      </c>
      <c r="X42" s="282">
        <v>96.90275364090006</v>
      </c>
      <c r="Y42" s="283">
        <v>208.90481064483112</v>
      </c>
      <c r="Z42" s="282">
        <v>182.98501152057804</v>
      </c>
      <c r="AA42" s="282">
        <v>87.59253123743497</v>
      </c>
      <c r="AB42" s="288">
        <v>48.28946568438697</v>
      </c>
      <c r="AC42" s="285">
        <v>88.86490742411283</v>
      </c>
      <c r="AD42" s="282">
        <v>184.02545185511295</v>
      </c>
      <c r="AE42" s="285"/>
      <c r="AF42" s="289"/>
      <c r="AG42" s="282"/>
      <c r="AH42" s="283">
        <v>48.28946568438697</v>
      </c>
      <c r="AI42" s="286">
        <v>88.86490742411283</v>
      </c>
      <c r="AJ42" s="282">
        <v>184.02545185511295</v>
      </c>
      <c r="AK42" s="290">
        <v>221.78261379633972</v>
      </c>
      <c r="AL42" s="282">
        <v>221.90506402975728</v>
      </c>
      <c r="AM42" s="282">
        <v>100.05521182716785</v>
      </c>
      <c r="AN42" s="290">
        <v>106.77043995875279</v>
      </c>
      <c r="AO42" s="287">
        <v>223.84624059231203</v>
      </c>
      <c r="AP42" s="291">
        <v>209.6518855582009</v>
      </c>
      <c r="AQ42" s="530"/>
    </row>
    <row r="43" spans="1:43" s="508" customFormat="1" ht="27" customHeight="1">
      <c r="A43" s="511"/>
      <c r="B43" s="512"/>
      <c r="C43" s="513" t="s">
        <v>29</v>
      </c>
      <c r="D43" s="163">
        <v>1412.7209830442916</v>
      </c>
      <c r="E43" s="163">
        <v>56.913</v>
      </c>
      <c r="F43" s="527">
        <f t="shared" si="7"/>
        <v>1469.6339830442917</v>
      </c>
      <c r="G43" s="261"/>
      <c r="H43" s="243"/>
      <c r="I43" s="528"/>
      <c r="J43" s="226">
        <v>6.3</v>
      </c>
      <c r="K43" s="226">
        <v>27.067</v>
      </c>
      <c r="L43" s="529">
        <f t="shared" si="0"/>
        <v>1503.0009830442916</v>
      </c>
      <c r="M43" s="521"/>
      <c r="N43" s="694" t="s">
        <v>68</v>
      </c>
      <c r="O43" s="693"/>
      <c r="P43" s="270">
        <v>299.3164</v>
      </c>
      <c r="Q43" s="271">
        <v>22185.645732533005</v>
      </c>
      <c r="R43" s="272">
        <v>74.12104960681408</v>
      </c>
      <c r="S43" s="292">
        <v>0.4073</v>
      </c>
      <c r="T43" s="277">
        <v>78.82773253300547</v>
      </c>
      <c r="U43" s="275">
        <v>193.53727604469796</v>
      </c>
      <c r="V43" s="293">
        <v>0.0079</v>
      </c>
      <c r="W43" s="293">
        <v>0.945</v>
      </c>
      <c r="X43" s="275">
        <v>119.62025316455694</v>
      </c>
      <c r="Y43" s="270">
        <v>0.4152</v>
      </c>
      <c r="Z43" s="271">
        <v>79.77273253300547</v>
      </c>
      <c r="AA43" s="275">
        <v>192.1308587018436</v>
      </c>
      <c r="AB43" s="294">
        <v>233.2454</v>
      </c>
      <c r="AC43" s="293">
        <v>17333.042</v>
      </c>
      <c r="AD43" s="275">
        <v>74.31247089974765</v>
      </c>
      <c r="AE43" s="293"/>
      <c r="AF43" s="293"/>
      <c r="AG43" s="275"/>
      <c r="AH43" s="270">
        <v>233.2454</v>
      </c>
      <c r="AI43" s="277">
        <v>17333.042</v>
      </c>
      <c r="AJ43" s="275">
        <v>74.31247089974765</v>
      </c>
      <c r="AK43" s="294">
        <v>0.1953</v>
      </c>
      <c r="AL43" s="293">
        <v>37.194</v>
      </c>
      <c r="AM43" s="275">
        <v>190.44546850998466</v>
      </c>
      <c r="AN43" s="294">
        <v>65.4605</v>
      </c>
      <c r="AO43" s="293">
        <v>4735.637</v>
      </c>
      <c r="AP43" s="279">
        <v>72.34342847977024</v>
      </c>
      <c r="AQ43" s="530"/>
    </row>
    <row r="44" spans="1:43" s="508" customFormat="1" ht="27" customHeight="1">
      <c r="A44" s="521" t="s">
        <v>69</v>
      </c>
      <c r="B44" s="295"/>
      <c r="C44" s="523" t="s">
        <v>24</v>
      </c>
      <c r="D44" s="158"/>
      <c r="E44" s="158"/>
      <c r="F44" s="524"/>
      <c r="G44" s="260"/>
      <c r="H44" s="242"/>
      <c r="I44" s="233"/>
      <c r="J44" s="225"/>
      <c r="K44" s="225"/>
      <c r="L44" s="525"/>
      <c r="M44" s="521"/>
      <c r="N44" s="694"/>
      <c r="O44" s="693"/>
      <c r="P44" s="385">
        <v>912.2718</v>
      </c>
      <c r="Q44" s="386">
        <v>45113.935020445526</v>
      </c>
      <c r="R44" s="387">
        <v>49.452295928083636</v>
      </c>
      <c r="S44" s="406">
        <v>0.6545</v>
      </c>
      <c r="T44" s="386">
        <v>79.8420204455248</v>
      </c>
      <c r="U44" s="390">
        <v>121.989336051222</v>
      </c>
      <c r="V44" s="386">
        <v>0.0215</v>
      </c>
      <c r="W44" s="386">
        <v>2.984</v>
      </c>
      <c r="X44" s="390">
        <v>138.79069767441862</v>
      </c>
      <c r="Y44" s="385">
        <v>0.6759999999999999</v>
      </c>
      <c r="Z44" s="386">
        <v>82.82602044552479</v>
      </c>
      <c r="AA44" s="390">
        <v>122.52369888391242</v>
      </c>
      <c r="AB44" s="393">
        <v>716.4978</v>
      </c>
      <c r="AC44" s="386">
        <v>35509.66</v>
      </c>
      <c r="AD44" s="390">
        <v>49.56004051931493</v>
      </c>
      <c r="AE44" s="386"/>
      <c r="AF44" s="386"/>
      <c r="AG44" s="390"/>
      <c r="AH44" s="385">
        <v>716.4978</v>
      </c>
      <c r="AI44" s="391">
        <v>35509.66</v>
      </c>
      <c r="AJ44" s="390">
        <v>49.56004051931493</v>
      </c>
      <c r="AK44" s="393">
        <v>0.0213</v>
      </c>
      <c r="AL44" s="386">
        <v>10.273</v>
      </c>
      <c r="AM44" s="390">
        <v>482.30046948356807</v>
      </c>
      <c r="AN44" s="393">
        <v>195.0767</v>
      </c>
      <c r="AO44" s="386">
        <v>9511.176</v>
      </c>
      <c r="AP44" s="394">
        <v>48.75608414536436</v>
      </c>
      <c r="AQ44" s="530"/>
    </row>
    <row r="45" spans="1:43" s="508" customFormat="1" ht="27" customHeight="1">
      <c r="A45" s="511"/>
      <c r="B45" s="512"/>
      <c r="C45" s="513" t="s">
        <v>29</v>
      </c>
      <c r="D45" s="163"/>
      <c r="E45" s="163"/>
      <c r="F45" s="527"/>
      <c r="G45" s="261"/>
      <c r="H45" s="243"/>
      <c r="I45" s="528"/>
      <c r="J45" s="226"/>
      <c r="K45" s="226"/>
      <c r="L45" s="529"/>
      <c r="M45" s="521"/>
      <c r="N45" s="697"/>
      <c r="O45" s="698"/>
      <c r="P45" s="283">
        <v>32.8100024576009</v>
      </c>
      <c r="Q45" s="282">
        <v>49.1769244302864</v>
      </c>
      <c r="R45" s="282">
        <v>149.8839400997785</v>
      </c>
      <c r="S45" s="284">
        <v>62.23071046600459</v>
      </c>
      <c r="T45" s="285">
        <v>98.72963145614364</v>
      </c>
      <c r="U45" s="282">
        <v>158.65097910151243</v>
      </c>
      <c r="V45" s="286">
        <v>36.744186046511636</v>
      </c>
      <c r="W45" s="287">
        <v>31.66890080428954</v>
      </c>
      <c r="X45" s="282">
        <v>86.18751484711709</v>
      </c>
      <c r="Y45" s="283">
        <v>61.42011834319527</v>
      </c>
      <c r="Z45" s="282">
        <v>96.31361268343504</v>
      </c>
      <c r="AA45" s="282">
        <v>156.81118057322274</v>
      </c>
      <c r="AB45" s="288">
        <v>32.55354029000508</v>
      </c>
      <c r="AC45" s="285">
        <v>48.81218800743235</v>
      </c>
      <c r="AD45" s="282">
        <v>149.94433039413278</v>
      </c>
      <c r="AE45" s="285"/>
      <c r="AF45" s="289"/>
      <c r="AG45" s="282"/>
      <c r="AH45" s="283">
        <v>32.55354029000508</v>
      </c>
      <c r="AI45" s="286">
        <v>48.81218800743235</v>
      </c>
      <c r="AJ45" s="282">
        <v>149.94433039413278</v>
      </c>
      <c r="AK45" s="290">
        <v>916.9014084507043</v>
      </c>
      <c r="AL45" s="282">
        <v>362.05587462279766</v>
      </c>
      <c r="AM45" s="282">
        <v>39.48689262399176</v>
      </c>
      <c r="AN45" s="290">
        <v>33.55628837272724</v>
      </c>
      <c r="AO45" s="287">
        <v>49.79023624418264</v>
      </c>
      <c r="AP45" s="291">
        <v>148.37825831968198</v>
      </c>
      <c r="AQ45" s="530"/>
    </row>
    <row r="46" spans="1:43" s="508" customFormat="1" ht="27" customHeight="1">
      <c r="A46" s="521" t="s">
        <v>70</v>
      </c>
      <c r="B46" s="295"/>
      <c r="C46" s="523" t="s">
        <v>24</v>
      </c>
      <c r="D46" s="158"/>
      <c r="E46" s="158"/>
      <c r="F46" s="524"/>
      <c r="G46" s="260">
        <v>0.0741</v>
      </c>
      <c r="H46" s="242"/>
      <c r="I46" s="233">
        <f t="shared" si="8"/>
        <v>0.0741</v>
      </c>
      <c r="J46" s="225">
        <v>0.0147</v>
      </c>
      <c r="K46" s="225">
        <v>0.0038</v>
      </c>
      <c r="L46" s="525">
        <f t="shared" si="0"/>
        <v>0.0926</v>
      </c>
      <c r="M46" s="521"/>
      <c r="N46" s="694" t="s">
        <v>71</v>
      </c>
      <c r="O46" s="693"/>
      <c r="P46" s="395">
        <v>27.7053</v>
      </c>
      <c r="Q46" s="396">
        <v>20501.445360979807</v>
      </c>
      <c r="R46" s="397">
        <v>739.9827961068751</v>
      </c>
      <c r="S46" s="398">
        <v>0.7697</v>
      </c>
      <c r="T46" s="399">
        <v>1601.5593609798075</v>
      </c>
      <c r="U46" s="400">
        <v>2080.7579069505096</v>
      </c>
      <c r="V46" s="381">
        <v>0.1419</v>
      </c>
      <c r="W46" s="381">
        <v>214.602</v>
      </c>
      <c r="X46" s="400">
        <v>1512.3467230443975</v>
      </c>
      <c r="Y46" s="395">
        <v>0.9116000000000001</v>
      </c>
      <c r="Z46" s="396">
        <v>1816.1613609798076</v>
      </c>
      <c r="AA46" s="400">
        <v>1992.278807568898</v>
      </c>
      <c r="AB46" s="383">
        <v>26.0396</v>
      </c>
      <c r="AC46" s="381">
        <v>17807.041</v>
      </c>
      <c r="AD46" s="400">
        <v>683.8446443109725</v>
      </c>
      <c r="AE46" s="381"/>
      <c r="AF46" s="381"/>
      <c r="AG46" s="400"/>
      <c r="AH46" s="395">
        <v>26.0396</v>
      </c>
      <c r="AI46" s="399">
        <v>17807.041</v>
      </c>
      <c r="AJ46" s="400">
        <v>683.8446443109725</v>
      </c>
      <c r="AK46" s="383">
        <v>0.0606</v>
      </c>
      <c r="AL46" s="381">
        <v>167.813</v>
      </c>
      <c r="AM46" s="400">
        <v>2769.191419141914</v>
      </c>
      <c r="AN46" s="383">
        <v>0.6935</v>
      </c>
      <c r="AO46" s="381">
        <v>710.43</v>
      </c>
      <c r="AP46" s="401">
        <v>1024.4124008651766</v>
      </c>
      <c r="AQ46" s="530"/>
    </row>
    <row r="47" spans="1:43" s="508" customFormat="1" ht="27" customHeight="1">
      <c r="A47" s="511"/>
      <c r="B47" s="512"/>
      <c r="C47" s="513" t="s">
        <v>29</v>
      </c>
      <c r="D47" s="163"/>
      <c r="E47" s="163"/>
      <c r="F47" s="527"/>
      <c r="G47" s="261">
        <v>48.427</v>
      </c>
      <c r="H47" s="243"/>
      <c r="I47" s="528">
        <f t="shared" si="8"/>
        <v>48.427</v>
      </c>
      <c r="J47" s="226">
        <v>19.751</v>
      </c>
      <c r="K47" s="226">
        <v>2.258</v>
      </c>
      <c r="L47" s="529">
        <f t="shared" si="0"/>
        <v>70.43599999999999</v>
      </c>
      <c r="M47" s="521"/>
      <c r="N47" s="694"/>
      <c r="O47" s="701"/>
      <c r="P47" s="322">
        <v>28.734099999999998</v>
      </c>
      <c r="Q47" s="323">
        <v>19643.320865914513</v>
      </c>
      <c r="R47" s="282">
        <v>683.6240169664097</v>
      </c>
      <c r="S47" s="324">
        <v>1.518</v>
      </c>
      <c r="T47" s="323">
        <v>1624.191865914513</v>
      </c>
      <c r="U47" s="326">
        <v>1069.9551158857134</v>
      </c>
      <c r="V47" s="323">
        <v>0.0008</v>
      </c>
      <c r="W47" s="323">
        <v>0.168</v>
      </c>
      <c r="X47" s="326">
        <v>210</v>
      </c>
      <c r="Y47" s="322">
        <v>1.5188</v>
      </c>
      <c r="Z47" s="323">
        <v>1624.359865914513</v>
      </c>
      <c r="AA47" s="326">
        <v>1069.5021503255946</v>
      </c>
      <c r="AB47" s="329">
        <v>27.0198</v>
      </c>
      <c r="AC47" s="323">
        <v>17724.327</v>
      </c>
      <c r="AD47" s="326">
        <v>655.9755068505319</v>
      </c>
      <c r="AE47" s="323"/>
      <c r="AF47" s="323"/>
      <c r="AG47" s="326"/>
      <c r="AH47" s="322">
        <v>27.0198</v>
      </c>
      <c r="AI47" s="325">
        <v>17724.327</v>
      </c>
      <c r="AJ47" s="326">
        <v>655.9755068505319</v>
      </c>
      <c r="AK47" s="329">
        <v>0.0591</v>
      </c>
      <c r="AL47" s="323">
        <v>154.42</v>
      </c>
      <c r="AM47" s="326">
        <v>2612.8595600676817</v>
      </c>
      <c r="AN47" s="329">
        <v>0.1364</v>
      </c>
      <c r="AO47" s="323">
        <v>140.214</v>
      </c>
      <c r="AP47" s="327">
        <v>1027.9618768328446</v>
      </c>
      <c r="AQ47" s="530"/>
    </row>
    <row r="48" spans="1:43" s="508" customFormat="1" ht="27" customHeight="1">
      <c r="A48" s="521" t="s">
        <v>72</v>
      </c>
      <c r="B48" s="295"/>
      <c r="C48" s="523" t="s">
        <v>24</v>
      </c>
      <c r="D48" s="158">
        <v>0.112</v>
      </c>
      <c r="E48" s="158">
        <v>0.03</v>
      </c>
      <c r="F48" s="524">
        <f t="shared" si="7"/>
        <v>0.14200000000000002</v>
      </c>
      <c r="G48" s="260">
        <v>0.0376</v>
      </c>
      <c r="H48" s="242"/>
      <c r="I48" s="233">
        <f t="shared" si="8"/>
        <v>0.0376</v>
      </c>
      <c r="J48" s="225">
        <v>0.094</v>
      </c>
      <c r="K48" s="225">
        <v>0.003</v>
      </c>
      <c r="L48" s="525">
        <f t="shared" si="0"/>
        <v>0.2766</v>
      </c>
      <c r="M48" s="521"/>
      <c r="N48" s="697"/>
      <c r="O48" s="702"/>
      <c r="P48" s="283">
        <v>96.41958509227713</v>
      </c>
      <c r="Q48" s="282">
        <v>104.36853066201412</v>
      </c>
      <c r="R48" s="282">
        <v>108.24411924416555</v>
      </c>
      <c r="S48" s="284">
        <v>50.704874835309624</v>
      </c>
      <c r="T48" s="285">
        <v>98.60653747813457</v>
      </c>
      <c r="U48" s="282">
        <v>194.47151343615468</v>
      </c>
      <c r="V48" s="286">
        <v>17737.5</v>
      </c>
      <c r="W48" s="287">
        <v>127739.28571428571</v>
      </c>
      <c r="X48" s="282">
        <v>720.1651062116179</v>
      </c>
      <c r="Y48" s="283">
        <v>60.021069265209384</v>
      </c>
      <c r="Z48" s="282">
        <v>111.80782036604373</v>
      </c>
      <c r="AA48" s="282">
        <v>186.28095389638787</v>
      </c>
      <c r="AB48" s="288">
        <v>96.37228995033273</v>
      </c>
      <c r="AC48" s="285">
        <v>100.46666934095721</v>
      </c>
      <c r="AD48" s="282">
        <v>104.24850275191613</v>
      </c>
      <c r="AE48" s="285"/>
      <c r="AF48" s="289"/>
      <c r="AG48" s="282"/>
      <c r="AH48" s="283">
        <v>96.37228995033273</v>
      </c>
      <c r="AI48" s="286">
        <v>100.46666934095721</v>
      </c>
      <c r="AJ48" s="282">
        <v>104.24850275191613</v>
      </c>
      <c r="AK48" s="290">
        <v>102.53807106598984</v>
      </c>
      <c r="AL48" s="282">
        <v>108.6730993394638</v>
      </c>
      <c r="AM48" s="282">
        <v>105.98317113799195</v>
      </c>
      <c r="AN48" s="290">
        <v>508.43108504398833</v>
      </c>
      <c r="AO48" s="287">
        <v>506.6755102914117</v>
      </c>
      <c r="AP48" s="291">
        <v>99.65470743150475</v>
      </c>
      <c r="AQ48" s="530"/>
    </row>
    <row r="49" spans="1:43" s="508" customFormat="1" ht="27" customHeight="1">
      <c r="A49" s="511"/>
      <c r="B49" s="512"/>
      <c r="C49" s="513" t="s">
        <v>29</v>
      </c>
      <c r="D49" s="163">
        <v>54.8520226379866</v>
      </c>
      <c r="E49" s="163">
        <v>20.476</v>
      </c>
      <c r="F49" s="527">
        <f t="shared" si="7"/>
        <v>75.3280226379866</v>
      </c>
      <c r="G49" s="261">
        <v>47.387</v>
      </c>
      <c r="H49" s="243"/>
      <c r="I49" s="528">
        <f t="shared" si="8"/>
        <v>47.387</v>
      </c>
      <c r="J49" s="226">
        <v>13.99</v>
      </c>
      <c r="K49" s="226">
        <v>1.995</v>
      </c>
      <c r="L49" s="529">
        <f t="shared" si="0"/>
        <v>138.7000226379866</v>
      </c>
      <c r="M49" s="521"/>
      <c r="N49" s="694" t="s">
        <v>73</v>
      </c>
      <c r="O49" s="701"/>
      <c r="P49" s="270">
        <v>91.8116</v>
      </c>
      <c r="Q49" s="271">
        <v>36987.740208917756</v>
      </c>
      <c r="R49" s="272">
        <v>402.8656532389998</v>
      </c>
      <c r="S49" s="292">
        <v>2.0919999999999996</v>
      </c>
      <c r="T49" s="277">
        <v>1354.262208917762</v>
      </c>
      <c r="U49" s="275">
        <v>647.3528723316264</v>
      </c>
      <c r="V49" s="293">
        <v>3.772</v>
      </c>
      <c r="W49" s="293">
        <v>1971.349</v>
      </c>
      <c r="X49" s="275">
        <v>522.6269883351008</v>
      </c>
      <c r="Y49" s="270">
        <v>5.863999999999999</v>
      </c>
      <c r="Z49" s="271">
        <v>3325.6112089177623</v>
      </c>
      <c r="AA49" s="275">
        <v>567.1233303065762</v>
      </c>
      <c r="AB49" s="294">
        <v>77.2338</v>
      </c>
      <c r="AC49" s="293">
        <v>29318.215999999997</v>
      </c>
      <c r="AD49" s="275">
        <v>379.6034378730555</v>
      </c>
      <c r="AE49" s="293"/>
      <c r="AF49" s="293"/>
      <c r="AG49" s="272"/>
      <c r="AH49" s="270">
        <v>77.2338</v>
      </c>
      <c r="AI49" s="277">
        <v>29318.215999999997</v>
      </c>
      <c r="AJ49" s="275">
        <v>379.6034378730555</v>
      </c>
      <c r="AK49" s="294">
        <v>5.4477</v>
      </c>
      <c r="AL49" s="293">
        <v>2661.383</v>
      </c>
      <c r="AM49" s="275">
        <v>488.53332599078504</v>
      </c>
      <c r="AN49" s="294">
        <v>3.2661</v>
      </c>
      <c r="AO49" s="293">
        <v>1682.5300000000002</v>
      </c>
      <c r="AP49" s="279">
        <v>515.1495667615812</v>
      </c>
      <c r="AQ49" s="530"/>
    </row>
    <row r="50" spans="1:43" s="508" customFormat="1" ht="27" customHeight="1">
      <c r="A50" s="521" t="s">
        <v>74</v>
      </c>
      <c r="B50" s="295"/>
      <c r="C50" s="523" t="s">
        <v>24</v>
      </c>
      <c r="D50" s="158"/>
      <c r="E50" s="158">
        <v>0.015</v>
      </c>
      <c r="F50" s="524">
        <f t="shared" si="7"/>
        <v>0.015</v>
      </c>
      <c r="G50" s="260">
        <v>3593.1862</v>
      </c>
      <c r="H50" s="242"/>
      <c r="I50" s="233">
        <f t="shared" si="8"/>
        <v>3593.1862</v>
      </c>
      <c r="J50" s="225">
        <v>878.169</v>
      </c>
      <c r="K50" s="225">
        <v>168.166</v>
      </c>
      <c r="L50" s="525">
        <f t="shared" si="0"/>
        <v>4639.5362000000005</v>
      </c>
      <c r="M50" s="521"/>
      <c r="N50" s="694" t="s">
        <v>75</v>
      </c>
      <c r="O50" s="701"/>
      <c r="P50" s="385">
        <v>71.5334</v>
      </c>
      <c r="Q50" s="386">
        <v>35214.018707273106</v>
      </c>
      <c r="R50" s="387">
        <v>492.2738008716642</v>
      </c>
      <c r="S50" s="405">
        <v>2.6408000000000005</v>
      </c>
      <c r="T50" s="403">
        <v>2176.2127072731078</v>
      </c>
      <c r="U50" s="390">
        <v>824.0732760046604</v>
      </c>
      <c r="V50" s="403">
        <v>1.9837</v>
      </c>
      <c r="W50" s="403">
        <v>915.141</v>
      </c>
      <c r="X50" s="387">
        <v>461.33034228966073</v>
      </c>
      <c r="Y50" s="385">
        <v>4.6245</v>
      </c>
      <c r="Z50" s="386">
        <v>3091.353707273108</v>
      </c>
      <c r="AA50" s="390">
        <v>668.4730689313672</v>
      </c>
      <c r="AB50" s="404">
        <v>57.739999999999995</v>
      </c>
      <c r="AC50" s="403">
        <v>27811.470000000005</v>
      </c>
      <c r="AD50" s="390">
        <v>481.6673016972637</v>
      </c>
      <c r="AE50" s="403"/>
      <c r="AF50" s="403"/>
      <c r="AG50" s="387"/>
      <c r="AH50" s="385">
        <v>57.739999999999995</v>
      </c>
      <c r="AI50" s="391">
        <v>27811.470000000005</v>
      </c>
      <c r="AJ50" s="390">
        <v>481.6673016972637</v>
      </c>
      <c r="AK50" s="404">
        <v>6.8671999999999995</v>
      </c>
      <c r="AL50" s="403">
        <v>2956.9419999999996</v>
      </c>
      <c r="AM50" s="390">
        <v>430.58917753960856</v>
      </c>
      <c r="AN50" s="404">
        <v>2.3017</v>
      </c>
      <c r="AO50" s="403">
        <v>1354.2530000000002</v>
      </c>
      <c r="AP50" s="394">
        <v>588.37076943129</v>
      </c>
      <c r="AQ50" s="530"/>
    </row>
    <row r="51" spans="1:43" s="508" customFormat="1" ht="27" customHeight="1">
      <c r="A51" s="511"/>
      <c r="B51" s="512"/>
      <c r="C51" s="513" t="s">
        <v>29</v>
      </c>
      <c r="D51" s="163"/>
      <c r="E51" s="163">
        <v>9.45</v>
      </c>
      <c r="F51" s="527">
        <f t="shared" si="7"/>
        <v>9.45</v>
      </c>
      <c r="G51" s="261">
        <v>308535.361</v>
      </c>
      <c r="H51" s="243"/>
      <c r="I51" s="528">
        <f t="shared" si="8"/>
        <v>308535.361</v>
      </c>
      <c r="J51" s="226">
        <v>79261.804</v>
      </c>
      <c r="K51" s="226">
        <v>12382.302</v>
      </c>
      <c r="L51" s="529">
        <f t="shared" si="0"/>
        <v>400188.917</v>
      </c>
      <c r="M51" s="521"/>
      <c r="N51" s="697"/>
      <c r="O51" s="702"/>
      <c r="P51" s="283">
        <v>128.34787665621934</v>
      </c>
      <c r="Q51" s="282">
        <v>105.03697551929314</v>
      </c>
      <c r="R51" s="282">
        <v>81.83771968478715</v>
      </c>
      <c r="S51" s="284">
        <v>79.2184186610118</v>
      </c>
      <c r="T51" s="285">
        <v>62.23023164930939</v>
      </c>
      <c r="U51" s="282">
        <v>78.55525608962537</v>
      </c>
      <c r="V51" s="286">
        <v>190.14972021979128</v>
      </c>
      <c r="W51" s="287">
        <v>215.4147830771433</v>
      </c>
      <c r="X51" s="282">
        <v>113.28693138656661</v>
      </c>
      <c r="Y51" s="283">
        <v>126.80289761055246</v>
      </c>
      <c r="Z51" s="282">
        <v>107.57782912688091</v>
      </c>
      <c r="AA51" s="282">
        <v>84.83862053159294</v>
      </c>
      <c r="AB51" s="288">
        <v>133.76134395566334</v>
      </c>
      <c r="AC51" s="285">
        <v>105.41771434591551</v>
      </c>
      <c r="AD51" s="282">
        <v>78.81029842288171</v>
      </c>
      <c r="AE51" s="285"/>
      <c r="AF51" s="289"/>
      <c r="AG51" s="282"/>
      <c r="AH51" s="283">
        <v>133.76134395566334</v>
      </c>
      <c r="AI51" s="286">
        <v>105.41771434591551</v>
      </c>
      <c r="AJ51" s="282">
        <v>78.81029842288171</v>
      </c>
      <c r="AK51" s="290">
        <v>79.32927539608575</v>
      </c>
      <c r="AL51" s="282">
        <v>90.00457229123873</v>
      </c>
      <c r="AM51" s="282">
        <v>113.45694491957974</v>
      </c>
      <c r="AN51" s="290">
        <v>141.89946561237346</v>
      </c>
      <c r="AO51" s="287">
        <v>124.2404484243343</v>
      </c>
      <c r="AP51" s="291">
        <v>87.55526166935805</v>
      </c>
      <c r="AQ51" s="530"/>
    </row>
    <row r="52" spans="1:43" s="508" customFormat="1" ht="27" customHeight="1">
      <c r="A52" s="521" t="s">
        <v>76</v>
      </c>
      <c r="B52" s="295"/>
      <c r="C52" s="523" t="s">
        <v>24</v>
      </c>
      <c r="D52" s="158"/>
      <c r="E52" s="158">
        <v>0.103</v>
      </c>
      <c r="F52" s="524">
        <f t="shared" si="7"/>
        <v>0.103</v>
      </c>
      <c r="G52" s="260"/>
      <c r="H52" s="242"/>
      <c r="I52" s="233"/>
      <c r="J52" s="225">
        <v>0.008</v>
      </c>
      <c r="K52" s="225">
        <v>255.57</v>
      </c>
      <c r="L52" s="525">
        <f t="shared" si="0"/>
        <v>255.68099999999998</v>
      </c>
      <c r="M52" s="521"/>
      <c r="N52" s="694" t="s">
        <v>77</v>
      </c>
      <c r="O52" s="693"/>
      <c r="P52" s="395">
        <v>24.641</v>
      </c>
      <c r="Q52" s="396">
        <v>2414.9900000000002</v>
      </c>
      <c r="R52" s="397">
        <v>98.00698023619172</v>
      </c>
      <c r="S52" s="398"/>
      <c r="T52" s="399"/>
      <c r="U52" s="400"/>
      <c r="V52" s="381"/>
      <c r="W52" s="381"/>
      <c r="X52" s="400"/>
      <c r="Y52" s="395"/>
      <c r="Z52" s="396"/>
      <c r="AA52" s="400"/>
      <c r="AB52" s="383">
        <v>24.641</v>
      </c>
      <c r="AC52" s="381">
        <v>2408.175</v>
      </c>
      <c r="AD52" s="400">
        <v>97.73040866847938</v>
      </c>
      <c r="AE52" s="381"/>
      <c r="AF52" s="381"/>
      <c r="AG52" s="400"/>
      <c r="AH52" s="395">
        <v>24.641</v>
      </c>
      <c r="AI52" s="399">
        <v>2408.175</v>
      </c>
      <c r="AJ52" s="400">
        <v>97.73040866847938</v>
      </c>
      <c r="AK52" s="383">
        <v>0</v>
      </c>
      <c r="AL52" s="381">
        <v>6.815</v>
      </c>
      <c r="AM52" s="400" t="e">
        <v>#DIV/0!</v>
      </c>
      <c r="AN52" s="383"/>
      <c r="AO52" s="381"/>
      <c r="AP52" s="401"/>
      <c r="AQ52" s="530"/>
    </row>
    <row r="53" spans="1:43" s="508" customFormat="1" ht="27" customHeight="1">
      <c r="A53" s="511"/>
      <c r="B53" s="512"/>
      <c r="C53" s="513" t="s">
        <v>29</v>
      </c>
      <c r="D53" s="163"/>
      <c r="E53" s="163">
        <v>88.935</v>
      </c>
      <c r="F53" s="527">
        <f t="shared" si="7"/>
        <v>88.935</v>
      </c>
      <c r="G53" s="261"/>
      <c r="H53" s="243"/>
      <c r="I53" s="528"/>
      <c r="J53" s="226">
        <v>2.94</v>
      </c>
      <c r="K53" s="226">
        <v>22619.402</v>
      </c>
      <c r="L53" s="529">
        <f t="shared" si="0"/>
        <v>22711.277</v>
      </c>
      <c r="M53" s="521"/>
      <c r="N53" s="694"/>
      <c r="O53" s="693"/>
      <c r="P53" s="322">
        <v>9.863</v>
      </c>
      <c r="Q53" s="323">
        <v>748.871</v>
      </c>
      <c r="R53" s="282">
        <v>75.9273040657001</v>
      </c>
      <c r="S53" s="324"/>
      <c r="T53" s="323"/>
      <c r="U53" s="326"/>
      <c r="V53" s="323"/>
      <c r="W53" s="323"/>
      <c r="X53" s="282"/>
      <c r="Y53" s="322"/>
      <c r="Z53" s="323"/>
      <c r="AA53" s="326"/>
      <c r="AB53" s="329">
        <v>9.863</v>
      </c>
      <c r="AC53" s="323">
        <v>748.871</v>
      </c>
      <c r="AD53" s="326">
        <v>75.9273040657001</v>
      </c>
      <c r="AE53" s="323"/>
      <c r="AF53" s="323"/>
      <c r="AG53" s="326"/>
      <c r="AH53" s="322">
        <v>9.863</v>
      </c>
      <c r="AI53" s="325">
        <v>748.871</v>
      </c>
      <c r="AJ53" s="326">
        <v>75.9273040657001</v>
      </c>
      <c r="AK53" s="329"/>
      <c r="AL53" s="323"/>
      <c r="AM53" s="326"/>
      <c r="AN53" s="329"/>
      <c r="AO53" s="323"/>
      <c r="AP53" s="327"/>
      <c r="AQ53" s="530"/>
    </row>
    <row r="54" spans="1:43" s="508" customFormat="1" ht="27" customHeight="1">
      <c r="A54" s="521" t="s">
        <v>78</v>
      </c>
      <c r="B54" s="295"/>
      <c r="C54" s="523" t="s">
        <v>24</v>
      </c>
      <c r="D54" s="158"/>
      <c r="E54" s="158"/>
      <c r="F54" s="524"/>
      <c r="G54" s="260">
        <v>0.1496</v>
      </c>
      <c r="H54" s="242"/>
      <c r="I54" s="233">
        <f t="shared" si="8"/>
        <v>0.1496</v>
      </c>
      <c r="J54" s="225">
        <v>0.0141</v>
      </c>
      <c r="K54" s="225">
        <v>0.0018</v>
      </c>
      <c r="L54" s="525">
        <f t="shared" si="0"/>
        <v>0.1655</v>
      </c>
      <c r="M54" s="521"/>
      <c r="N54" s="697"/>
      <c r="O54" s="698"/>
      <c r="P54" s="283">
        <v>249.83270810098347</v>
      </c>
      <c r="Q54" s="282">
        <v>322.48411275106133</v>
      </c>
      <c r="R54" s="282">
        <v>129.08002126795654</v>
      </c>
      <c r="S54" s="284"/>
      <c r="T54" s="285"/>
      <c r="U54" s="282"/>
      <c r="V54" s="286"/>
      <c r="W54" s="287"/>
      <c r="X54" s="282"/>
      <c r="Y54" s="283"/>
      <c r="Z54" s="282"/>
      <c r="AA54" s="282"/>
      <c r="AB54" s="288">
        <v>249.83270810098347</v>
      </c>
      <c r="AC54" s="285">
        <v>321.57407617600364</v>
      </c>
      <c r="AD54" s="282">
        <v>128.71576288802908</v>
      </c>
      <c r="AE54" s="285"/>
      <c r="AF54" s="289"/>
      <c r="AG54" s="282"/>
      <c r="AH54" s="283">
        <v>249.83270810098347</v>
      </c>
      <c r="AI54" s="286">
        <v>321.57407617600364</v>
      </c>
      <c r="AJ54" s="282">
        <v>128.71576288802908</v>
      </c>
      <c r="AK54" s="290"/>
      <c r="AL54" s="282"/>
      <c r="AM54" s="282"/>
      <c r="AN54" s="290"/>
      <c r="AO54" s="287"/>
      <c r="AP54" s="291"/>
      <c r="AQ54" s="530"/>
    </row>
    <row r="55" spans="1:43" s="508" customFormat="1" ht="27" customHeight="1">
      <c r="A55" s="511"/>
      <c r="B55" s="512"/>
      <c r="C55" s="513" t="s">
        <v>29</v>
      </c>
      <c r="D55" s="163"/>
      <c r="E55" s="163"/>
      <c r="F55" s="527"/>
      <c r="G55" s="261">
        <v>117.688</v>
      </c>
      <c r="H55" s="243"/>
      <c r="I55" s="528">
        <f t="shared" si="8"/>
        <v>117.688</v>
      </c>
      <c r="J55" s="226">
        <v>76.282</v>
      </c>
      <c r="K55" s="226">
        <v>1.89</v>
      </c>
      <c r="L55" s="529">
        <f t="shared" si="0"/>
        <v>195.85999999999999</v>
      </c>
      <c r="M55" s="521"/>
      <c r="N55" s="699" t="s">
        <v>79</v>
      </c>
      <c r="O55" s="693"/>
      <c r="P55" s="270">
        <v>0.1655</v>
      </c>
      <c r="Q55" s="271">
        <v>195.85999999999999</v>
      </c>
      <c r="R55" s="272">
        <v>1183.444108761329</v>
      </c>
      <c r="S55" s="292"/>
      <c r="T55" s="277"/>
      <c r="U55" s="275"/>
      <c r="V55" s="293"/>
      <c r="W55" s="293"/>
      <c r="X55" s="275"/>
      <c r="Y55" s="270"/>
      <c r="Z55" s="271"/>
      <c r="AA55" s="275"/>
      <c r="AB55" s="294">
        <v>0.1496</v>
      </c>
      <c r="AC55" s="293">
        <v>117.688</v>
      </c>
      <c r="AD55" s="275">
        <v>786.6844919786096</v>
      </c>
      <c r="AE55" s="293"/>
      <c r="AF55" s="293"/>
      <c r="AG55" s="275"/>
      <c r="AH55" s="270">
        <v>0.1496</v>
      </c>
      <c r="AI55" s="277">
        <v>117.688</v>
      </c>
      <c r="AJ55" s="275">
        <v>786.6844919786096</v>
      </c>
      <c r="AK55" s="294">
        <v>0.0141</v>
      </c>
      <c r="AL55" s="293">
        <v>76.282</v>
      </c>
      <c r="AM55" s="275">
        <v>5410.070921985815</v>
      </c>
      <c r="AN55" s="294">
        <v>0.0018</v>
      </c>
      <c r="AO55" s="293">
        <v>1.89</v>
      </c>
      <c r="AP55" s="279">
        <v>1050</v>
      </c>
      <c r="AQ55" s="530"/>
    </row>
    <row r="56" spans="1:43" s="508" customFormat="1" ht="27" customHeight="1">
      <c r="A56" s="521" t="s">
        <v>128</v>
      </c>
      <c r="B56" s="522" t="s">
        <v>80</v>
      </c>
      <c r="C56" s="523" t="s">
        <v>24</v>
      </c>
      <c r="D56" s="158">
        <v>0.6046</v>
      </c>
      <c r="E56" s="158"/>
      <c r="F56" s="524">
        <f t="shared" si="7"/>
        <v>0.6046</v>
      </c>
      <c r="G56" s="260">
        <v>0.0022</v>
      </c>
      <c r="H56" s="242"/>
      <c r="I56" s="233">
        <f t="shared" si="8"/>
        <v>0.0022</v>
      </c>
      <c r="J56" s="225">
        <v>0.0021</v>
      </c>
      <c r="K56" s="225"/>
      <c r="L56" s="525">
        <f t="shared" si="0"/>
        <v>0.6089</v>
      </c>
      <c r="M56" s="521"/>
      <c r="N56" s="699"/>
      <c r="O56" s="693"/>
      <c r="P56" s="385">
        <v>0.2407</v>
      </c>
      <c r="Q56" s="386">
        <v>441.2940061788291</v>
      </c>
      <c r="R56" s="387">
        <v>1833.3776741953845</v>
      </c>
      <c r="S56" s="406">
        <v>0.026</v>
      </c>
      <c r="T56" s="386">
        <v>24.129006178829034</v>
      </c>
      <c r="U56" s="390">
        <v>928.0386991857321</v>
      </c>
      <c r="V56" s="386">
        <v>0.0022</v>
      </c>
      <c r="W56" s="386">
        <v>3.234</v>
      </c>
      <c r="X56" s="390">
        <v>1470</v>
      </c>
      <c r="Y56" s="385">
        <v>0.0282</v>
      </c>
      <c r="Z56" s="386">
        <v>27.363006178829032</v>
      </c>
      <c r="AA56" s="390">
        <v>970.3193680435827</v>
      </c>
      <c r="AB56" s="393">
        <v>0.1523</v>
      </c>
      <c r="AC56" s="386">
        <v>278.491</v>
      </c>
      <c r="AD56" s="390">
        <v>1828.5686145764937</v>
      </c>
      <c r="AE56" s="386"/>
      <c r="AF56" s="386"/>
      <c r="AG56" s="390"/>
      <c r="AH56" s="385">
        <v>0.1523</v>
      </c>
      <c r="AI56" s="391">
        <v>278.491</v>
      </c>
      <c r="AJ56" s="390">
        <v>1828.5686145764937</v>
      </c>
      <c r="AK56" s="393">
        <v>0.0579</v>
      </c>
      <c r="AL56" s="386">
        <v>133.025</v>
      </c>
      <c r="AM56" s="390">
        <v>2297.4956822107083</v>
      </c>
      <c r="AN56" s="393">
        <v>0.0023</v>
      </c>
      <c r="AO56" s="386">
        <v>2.415</v>
      </c>
      <c r="AP56" s="394">
        <v>1050</v>
      </c>
      <c r="AQ56" s="530"/>
    </row>
    <row r="57" spans="1:43" s="508" customFormat="1" ht="27" customHeight="1">
      <c r="A57" s="526" t="s">
        <v>58</v>
      </c>
      <c r="B57" s="513"/>
      <c r="C57" s="513" t="s">
        <v>29</v>
      </c>
      <c r="D57" s="163">
        <v>571.3787358138048</v>
      </c>
      <c r="E57" s="163"/>
      <c r="F57" s="527">
        <f t="shared" si="7"/>
        <v>571.3787358138048</v>
      </c>
      <c r="G57" s="261">
        <v>0.483</v>
      </c>
      <c r="H57" s="243"/>
      <c r="I57" s="528">
        <f t="shared" si="8"/>
        <v>0.483</v>
      </c>
      <c r="J57" s="226">
        <v>2.054</v>
      </c>
      <c r="K57" s="226"/>
      <c r="L57" s="529">
        <f t="shared" si="0"/>
        <v>573.9157358138048</v>
      </c>
      <c r="M57" s="521"/>
      <c r="N57" s="697"/>
      <c r="O57" s="698"/>
      <c r="P57" s="283">
        <v>68.7577897798089</v>
      </c>
      <c r="Q57" s="282">
        <v>44.38310905148122</v>
      </c>
      <c r="R57" s="282">
        <v>64.54993564164066</v>
      </c>
      <c r="S57" s="284"/>
      <c r="T57" s="285"/>
      <c r="U57" s="282"/>
      <c r="V57" s="286"/>
      <c r="W57" s="287"/>
      <c r="X57" s="282"/>
      <c r="Y57" s="283"/>
      <c r="Z57" s="282"/>
      <c r="AA57" s="282"/>
      <c r="AB57" s="288">
        <v>98.22718319107027</v>
      </c>
      <c r="AC57" s="285">
        <v>42.25917534139344</v>
      </c>
      <c r="AD57" s="282">
        <v>43.02187436159238</v>
      </c>
      <c r="AE57" s="285"/>
      <c r="AF57" s="289"/>
      <c r="AG57" s="282"/>
      <c r="AH57" s="283">
        <v>98.22718319107027</v>
      </c>
      <c r="AI57" s="286">
        <v>42.25917534139344</v>
      </c>
      <c r="AJ57" s="282">
        <v>43.02187436159238</v>
      </c>
      <c r="AK57" s="290">
        <v>24.352331606217618</v>
      </c>
      <c r="AL57" s="282">
        <v>57.34410825032889</v>
      </c>
      <c r="AM57" s="282">
        <v>235.47687004922287</v>
      </c>
      <c r="AN57" s="290">
        <v>78.26086956521739</v>
      </c>
      <c r="AO57" s="287">
        <v>78.26086956521738</v>
      </c>
      <c r="AP57" s="291">
        <v>100</v>
      </c>
      <c r="AQ57" s="530"/>
    </row>
    <row r="58" spans="1:43" s="508" customFormat="1" ht="27" customHeight="1">
      <c r="A58" s="526" t="s">
        <v>28</v>
      </c>
      <c r="B58" s="522" t="s">
        <v>31</v>
      </c>
      <c r="C58" s="523" t="s">
        <v>24</v>
      </c>
      <c r="D58" s="158">
        <v>0.2536</v>
      </c>
      <c r="E58" s="158">
        <v>0.1756</v>
      </c>
      <c r="F58" s="524">
        <f t="shared" si="7"/>
        <v>0.4292</v>
      </c>
      <c r="G58" s="260"/>
      <c r="H58" s="242"/>
      <c r="I58" s="233"/>
      <c r="J58" s="225">
        <v>0.0013</v>
      </c>
      <c r="K58" s="225">
        <v>0.0152</v>
      </c>
      <c r="L58" s="525">
        <f t="shared" si="0"/>
        <v>0.44570000000000004</v>
      </c>
      <c r="M58" s="521"/>
      <c r="N58" s="692" t="s">
        <v>81</v>
      </c>
      <c r="O58" s="693"/>
      <c r="P58" s="395">
        <v>172.2399</v>
      </c>
      <c r="Q58" s="396">
        <v>63879.629797993235</v>
      </c>
      <c r="R58" s="397">
        <v>370.8759108545304</v>
      </c>
      <c r="S58" s="398">
        <v>0.8259</v>
      </c>
      <c r="T58" s="399">
        <v>358.5887979932373</v>
      </c>
      <c r="U58" s="400">
        <v>434.1794381804544</v>
      </c>
      <c r="V58" s="381">
        <v>2.1196</v>
      </c>
      <c r="W58" s="381">
        <v>1319.524</v>
      </c>
      <c r="X58" s="400">
        <v>622.5344404604641</v>
      </c>
      <c r="Y58" s="395">
        <v>2.9455</v>
      </c>
      <c r="Z58" s="396">
        <v>1678.112797993237</v>
      </c>
      <c r="AA58" s="400">
        <v>569.7208616510735</v>
      </c>
      <c r="AB58" s="383">
        <v>156.875</v>
      </c>
      <c r="AC58" s="381">
        <v>59199.294</v>
      </c>
      <c r="AD58" s="400">
        <v>377.3660175298805</v>
      </c>
      <c r="AE58" s="381"/>
      <c r="AF58" s="381"/>
      <c r="AG58" s="400"/>
      <c r="AH58" s="395">
        <v>156.875</v>
      </c>
      <c r="AI58" s="399">
        <v>59199.294</v>
      </c>
      <c r="AJ58" s="400">
        <v>377.3660175298805</v>
      </c>
      <c r="AK58" s="383">
        <v>3.711</v>
      </c>
      <c r="AL58" s="381">
        <v>1321.451</v>
      </c>
      <c r="AM58" s="400">
        <v>356.09027216383726</v>
      </c>
      <c r="AN58" s="383">
        <v>8.7084</v>
      </c>
      <c r="AO58" s="381">
        <v>1680.772</v>
      </c>
      <c r="AP58" s="401">
        <v>193.005833448165</v>
      </c>
      <c r="AQ58" s="530"/>
    </row>
    <row r="59" spans="1:43" s="508" customFormat="1" ht="27" customHeight="1">
      <c r="A59" s="526" t="s">
        <v>35</v>
      </c>
      <c r="B59" s="513" t="s">
        <v>82</v>
      </c>
      <c r="C59" s="513" t="s">
        <v>29</v>
      </c>
      <c r="D59" s="163">
        <v>32.10901325171574</v>
      </c>
      <c r="E59" s="163">
        <v>80.958</v>
      </c>
      <c r="F59" s="527">
        <f t="shared" si="7"/>
        <v>113.06701325171574</v>
      </c>
      <c r="G59" s="261"/>
      <c r="H59" s="243"/>
      <c r="I59" s="528"/>
      <c r="J59" s="226">
        <v>0.474</v>
      </c>
      <c r="K59" s="226">
        <v>7.875</v>
      </c>
      <c r="L59" s="529">
        <f t="shared" si="0"/>
        <v>121.41601325171574</v>
      </c>
      <c r="M59" s="521"/>
      <c r="N59" s="692"/>
      <c r="O59" s="693"/>
      <c r="P59" s="322">
        <v>125.98179999999999</v>
      </c>
      <c r="Q59" s="323">
        <v>45613.37040822024</v>
      </c>
      <c r="R59" s="282">
        <v>362.0631742697774</v>
      </c>
      <c r="S59" s="324">
        <v>1.3593</v>
      </c>
      <c r="T59" s="323">
        <v>617.8674082202373</v>
      </c>
      <c r="U59" s="326">
        <v>454.5482293976586</v>
      </c>
      <c r="V59" s="323">
        <v>2.2009</v>
      </c>
      <c r="W59" s="323">
        <v>1097.794</v>
      </c>
      <c r="X59" s="326">
        <v>498.79322095506393</v>
      </c>
      <c r="Y59" s="322">
        <v>3.5602</v>
      </c>
      <c r="Z59" s="323">
        <v>1715.6614082202373</v>
      </c>
      <c r="AA59" s="326">
        <v>481.90028880968407</v>
      </c>
      <c r="AB59" s="329">
        <v>120.17</v>
      </c>
      <c r="AC59" s="323">
        <v>42963.401</v>
      </c>
      <c r="AD59" s="326">
        <v>357.5218523758009</v>
      </c>
      <c r="AE59" s="323"/>
      <c r="AF59" s="323"/>
      <c r="AG59" s="326"/>
      <c r="AH59" s="322">
        <v>120.17</v>
      </c>
      <c r="AI59" s="325">
        <v>42963.401</v>
      </c>
      <c r="AJ59" s="326">
        <v>357.5218523758009</v>
      </c>
      <c r="AK59" s="329">
        <v>1.1914</v>
      </c>
      <c r="AL59" s="323">
        <v>576.81</v>
      </c>
      <c r="AM59" s="326">
        <v>484.14470370992103</v>
      </c>
      <c r="AN59" s="329">
        <v>1.0602</v>
      </c>
      <c r="AO59" s="323">
        <v>357.498</v>
      </c>
      <c r="AP59" s="327">
        <v>337.19864176570456</v>
      </c>
      <c r="AQ59" s="530"/>
    </row>
    <row r="60" spans="1:43" s="508" customFormat="1" ht="27" customHeight="1">
      <c r="A60" s="526"/>
      <c r="B60" s="522" t="s">
        <v>36</v>
      </c>
      <c r="C60" s="523" t="s">
        <v>24</v>
      </c>
      <c r="D60" s="158">
        <f aca="true" t="shared" si="9" ref="D60:K61">D56+D58</f>
        <v>0.8582000000000001</v>
      </c>
      <c r="E60" s="158">
        <f t="shared" si="9"/>
        <v>0.1756</v>
      </c>
      <c r="F60" s="524">
        <f t="shared" si="9"/>
        <v>1.0338</v>
      </c>
      <c r="G60" s="240">
        <f t="shared" si="9"/>
        <v>0.0022</v>
      </c>
      <c r="H60" s="541"/>
      <c r="I60" s="542">
        <f>I56+I58</f>
        <v>0.0022</v>
      </c>
      <c r="J60" s="531">
        <f t="shared" si="9"/>
        <v>0.0034</v>
      </c>
      <c r="K60" s="159">
        <f t="shared" si="9"/>
        <v>0.0152</v>
      </c>
      <c r="L60" s="525">
        <f t="shared" si="0"/>
        <v>1.0546000000000002</v>
      </c>
      <c r="M60" s="521"/>
      <c r="N60" s="703"/>
      <c r="O60" s="698"/>
      <c r="P60" s="283">
        <v>136.7180815006612</v>
      </c>
      <c r="Q60" s="282">
        <v>140.04584451071636</v>
      </c>
      <c r="R60" s="282">
        <v>102.4340328459327</v>
      </c>
      <c r="S60" s="284">
        <v>60.75921430147871</v>
      </c>
      <c r="T60" s="285">
        <v>58.03652907120475</v>
      </c>
      <c r="U60" s="282">
        <v>95.51889328791452</v>
      </c>
      <c r="V60" s="286">
        <v>96.30605661320371</v>
      </c>
      <c r="W60" s="287">
        <v>120.19777845388113</v>
      </c>
      <c r="X60" s="282">
        <v>124.80811973917103</v>
      </c>
      <c r="Y60" s="283">
        <v>82.73411606089546</v>
      </c>
      <c r="Z60" s="282">
        <v>97.81142071232158</v>
      </c>
      <c r="AA60" s="282">
        <v>118.22380581225845</v>
      </c>
      <c r="AB60" s="288">
        <v>130.54422900890407</v>
      </c>
      <c r="AC60" s="285">
        <v>137.79005530777232</v>
      </c>
      <c r="AD60" s="282">
        <v>105.55047615193625</v>
      </c>
      <c r="AE60" s="285"/>
      <c r="AF60" s="289"/>
      <c r="AG60" s="282"/>
      <c r="AH60" s="283">
        <v>130.54422900890407</v>
      </c>
      <c r="AI60" s="286">
        <v>137.79005530777232</v>
      </c>
      <c r="AJ60" s="282">
        <v>105.55047615193625</v>
      </c>
      <c r="AK60" s="290">
        <v>311.4822897431593</v>
      </c>
      <c r="AL60" s="282">
        <v>229.09640956294103</v>
      </c>
      <c r="AM60" s="282">
        <v>73.55038058563404</v>
      </c>
      <c r="AN60" s="290">
        <v>821.3921901528013</v>
      </c>
      <c r="AO60" s="287">
        <v>470.14864418821924</v>
      </c>
      <c r="AP60" s="291">
        <v>57.23802220480801</v>
      </c>
      <c r="AQ60" s="530"/>
    </row>
    <row r="61" spans="1:43" s="508" customFormat="1" ht="27" customHeight="1">
      <c r="A61" s="511"/>
      <c r="B61" s="513"/>
      <c r="C61" s="513" t="s">
        <v>29</v>
      </c>
      <c r="D61" s="163">
        <f t="shared" si="9"/>
        <v>603.4877490655206</v>
      </c>
      <c r="E61" s="163">
        <f t="shared" si="9"/>
        <v>80.958</v>
      </c>
      <c r="F61" s="527">
        <f t="shared" si="9"/>
        <v>684.4457490655205</v>
      </c>
      <c r="G61" s="165">
        <f t="shared" si="9"/>
        <v>0.483</v>
      </c>
      <c r="H61" s="177"/>
      <c r="I61" s="528">
        <f>I57+I59</f>
        <v>0.483</v>
      </c>
      <c r="J61" s="527">
        <f t="shared" si="9"/>
        <v>2.5279999999999996</v>
      </c>
      <c r="K61" s="165">
        <f t="shared" si="9"/>
        <v>7.875</v>
      </c>
      <c r="L61" s="529">
        <f t="shared" si="0"/>
        <v>695.3317490655205</v>
      </c>
      <c r="M61" s="521"/>
      <c r="N61" s="692" t="s">
        <v>83</v>
      </c>
      <c r="O61" s="693"/>
      <c r="P61" s="270">
        <v>38.1</v>
      </c>
      <c r="Q61" s="271">
        <v>1420.178</v>
      </c>
      <c r="R61" s="272">
        <v>37.27501312335958</v>
      </c>
      <c r="S61" s="292"/>
      <c r="T61" s="277"/>
      <c r="U61" s="275"/>
      <c r="V61" s="293"/>
      <c r="W61" s="293"/>
      <c r="X61" s="275"/>
      <c r="Y61" s="270"/>
      <c r="Z61" s="271"/>
      <c r="AA61" s="275"/>
      <c r="AB61" s="294"/>
      <c r="AC61" s="293"/>
      <c r="AD61" s="275"/>
      <c r="AE61" s="293"/>
      <c r="AF61" s="293"/>
      <c r="AG61" s="275"/>
      <c r="AH61" s="270"/>
      <c r="AI61" s="277"/>
      <c r="AJ61" s="275"/>
      <c r="AK61" s="294"/>
      <c r="AL61" s="293"/>
      <c r="AM61" s="275"/>
      <c r="AN61" s="294">
        <v>38.1</v>
      </c>
      <c r="AO61" s="293">
        <v>1420.178</v>
      </c>
      <c r="AP61" s="279">
        <v>37.27501312335958</v>
      </c>
      <c r="AQ61" s="530"/>
    </row>
    <row r="62" spans="1:43" s="508" customFormat="1" ht="27" customHeight="1">
      <c r="A62" s="521" t="s">
        <v>128</v>
      </c>
      <c r="B62" s="522" t="s">
        <v>84</v>
      </c>
      <c r="C62" s="523" t="s">
        <v>24</v>
      </c>
      <c r="D62" s="158">
        <v>0.0074</v>
      </c>
      <c r="E62" s="158"/>
      <c r="F62" s="524">
        <f aca="true" t="shared" si="10" ref="F62:F69">D62+E62</f>
        <v>0.0074</v>
      </c>
      <c r="G62" s="260">
        <v>7.563</v>
      </c>
      <c r="H62" s="242"/>
      <c r="I62" s="233">
        <f aca="true" t="shared" si="11" ref="I62:I67">G62+H62</f>
        <v>7.563</v>
      </c>
      <c r="J62" s="225">
        <v>0.264</v>
      </c>
      <c r="K62" s="225"/>
      <c r="L62" s="525">
        <f t="shared" si="0"/>
        <v>7.8344</v>
      </c>
      <c r="M62" s="521"/>
      <c r="N62" s="692"/>
      <c r="O62" s="693"/>
      <c r="P62" s="416"/>
      <c r="Q62" s="417"/>
      <c r="R62" s="418"/>
      <c r="S62" s="438"/>
      <c r="T62" s="439"/>
      <c r="U62" s="440"/>
      <c r="V62" s="439"/>
      <c r="W62" s="439"/>
      <c r="X62" s="440"/>
      <c r="Y62" s="441"/>
      <c r="Z62" s="439"/>
      <c r="AA62" s="440"/>
      <c r="AB62" s="442"/>
      <c r="AC62" s="439"/>
      <c r="AD62" s="440"/>
      <c r="AE62" s="439"/>
      <c r="AF62" s="439"/>
      <c r="AG62" s="440"/>
      <c r="AH62" s="441"/>
      <c r="AI62" s="443"/>
      <c r="AJ62" s="440"/>
      <c r="AK62" s="442"/>
      <c r="AL62" s="439"/>
      <c r="AM62" s="440"/>
      <c r="AN62" s="442"/>
      <c r="AO62" s="439"/>
      <c r="AP62" s="444"/>
      <c r="AQ62" s="530"/>
    </row>
    <row r="63" spans="1:43" s="508" customFormat="1" ht="27" customHeight="1" thickBot="1">
      <c r="A63" s="526" t="s">
        <v>85</v>
      </c>
      <c r="B63" s="513"/>
      <c r="C63" s="513" t="s">
        <v>29</v>
      </c>
      <c r="D63" s="163">
        <v>0.5932502448403987</v>
      </c>
      <c r="E63" s="163"/>
      <c r="F63" s="527">
        <f t="shared" si="10"/>
        <v>0.5932502448403987</v>
      </c>
      <c r="G63" s="261">
        <v>258.373</v>
      </c>
      <c r="H63" s="243"/>
      <c r="I63" s="528">
        <f t="shared" si="11"/>
        <v>258.373</v>
      </c>
      <c r="J63" s="226">
        <v>17.449</v>
      </c>
      <c r="K63" s="226"/>
      <c r="L63" s="529">
        <f t="shared" si="0"/>
        <v>276.41525024484037</v>
      </c>
      <c r="M63" s="521"/>
      <c r="N63" s="704"/>
      <c r="O63" s="705"/>
      <c r="P63" s="419"/>
      <c r="Q63" s="420"/>
      <c r="R63" s="421"/>
      <c r="S63" s="430"/>
      <c r="T63" s="431"/>
      <c r="U63" s="432"/>
      <c r="V63" s="431"/>
      <c r="W63" s="433"/>
      <c r="X63" s="432"/>
      <c r="Y63" s="434"/>
      <c r="Z63" s="432"/>
      <c r="AA63" s="432"/>
      <c r="AB63" s="435"/>
      <c r="AC63" s="431"/>
      <c r="AD63" s="432"/>
      <c r="AE63" s="431"/>
      <c r="AF63" s="436"/>
      <c r="AG63" s="432"/>
      <c r="AH63" s="434"/>
      <c r="AI63" s="431"/>
      <c r="AJ63" s="432"/>
      <c r="AK63" s="435"/>
      <c r="AL63" s="432"/>
      <c r="AM63" s="432"/>
      <c r="AN63" s="435"/>
      <c r="AO63" s="433"/>
      <c r="AP63" s="437"/>
      <c r="AQ63" s="530"/>
    </row>
    <row r="64" spans="1:43" s="508" customFormat="1" ht="27" customHeight="1" thickTop="1">
      <c r="A64" s="526" t="s">
        <v>128</v>
      </c>
      <c r="B64" s="522" t="s">
        <v>86</v>
      </c>
      <c r="C64" s="523" t="s">
        <v>24</v>
      </c>
      <c r="D64" s="158"/>
      <c r="E64" s="158">
        <v>4.19</v>
      </c>
      <c r="F64" s="524">
        <f t="shared" si="10"/>
        <v>4.19</v>
      </c>
      <c r="G64" s="260"/>
      <c r="H64" s="242"/>
      <c r="I64" s="233"/>
      <c r="J64" s="225">
        <v>429.5654</v>
      </c>
      <c r="K64" s="225"/>
      <c r="L64" s="525">
        <f t="shared" si="0"/>
        <v>433.7554</v>
      </c>
      <c r="M64" s="521"/>
      <c r="N64" s="694" t="s">
        <v>87</v>
      </c>
      <c r="O64" s="693"/>
      <c r="P64" s="395">
        <v>8832.486200000001</v>
      </c>
      <c r="Q64" s="396">
        <v>1522418.54</v>
      </c>
      <c r="R64" s="397">
        <v>172.36579888457678</v>
      </c>
      <c r="S64" s="398">
        <v>78.9581</v>
      </c>
      <c r="T64" s="399">
        <v>72084.48799999998</v>
      </c>
      <c r="U64" s="400">
        <v>912.9460815293172</v>
      </c>
      <c r="V64" s="399">
        <v>270.9664</v>
      </c>
      <c r="W64" s="399">
        <v>183184.65200000006</v>
      </c>
      <c r="X64" s="400">
        <v>676.0419446839167</v>
      </c>
      <c r="Y64" s="395">
        <v>349.9245</v>
      </c>
      <c r="Z64" s="396">
        <v>255269.14000000004</v>
      </c>
      <c r="AA64" s="400">
        <v>729.497763088895</v>
      </c>
      <c r="AB64" s="415">
        <v>5500.6175</v>
      </c>
      <c r="AC64" s="399">
        <v>709540.3990000001</v>
      </c>
      <c r="AD64" s="400">
        <v>128.99286289221166</v>
      </c>
      <c r="AE64" s="399"/>
      <c r="AF64" s="399"/>
      <c r="AG64" s="400"/>
      <c r="AH64" s="395">
        <v>5500.6175</v>
      </c>
      <c r="AI64" s="399">
        <v>709540.3990000001</v>
      </c>
      <c r="AJ64" s="400">
        <v>128.99286289221166</v>
      </c>
      <c r="AK64" s="415">
        <v>1962.6121</v>
      </c>
      <c r="AL64" s="399">
        <v>472572.513</v>
      </c>
      <c r="AM64" s="400">
        <v>240.78752648065299</v>
      </c>
      <c r="AN64" s="415">
        <v>1019.3321000000002</v>
      </c>
      <c r="AO64" s="399">
        <v>85036.48800000001</v>
      </c>
      <c r="AP64" s="401">
        <v>83.42373206926378</v>
      </c>
      <c r="AQ64" s="530"/>
    </row>
    <row r="65" spans="1:43" s="508" customFormat="1" ht="27" customHeight="1">
      <c r="A65" s="526" t="s">
        <v>88</v>
      </c>
      <c r="B65" s="513" t="s">
        <v>89</v>
      </c>
      <c r="C65" s="513" t="s">
        <v>29</v>
      </c>
      <c r="D65" s="163"/>
      <c r="E65" s="163">
        <v>346.185</v>
      </c>
      <c r="F65" s="527">
        <f t="shared" si="10"/>
        <v>346.185</v>
      </c>
      <c r="G65" s="261"/>
      <c r="H65" s="243"/>
      <c r="I65" s="528"/>
      <c r="J65" s="226">
        <v>52089.909</v>
      </c>
      <c r="K65" s="226"/>
      <c r="L65" s="529">
        <f t="shared" si="0"/>
        <v>52436.094</v>
      </c>
      <c r="M65" s="521"/>
      <c r="N65" s="692"/>
      <c r="O65" s="706"/>
      <c r="P65" s="322">
        <v>4552.382879999999</v>
      </c>
      <c r="Q65" s="323">
        <v>990124.691</v>
      </c>
      <c r="R65" s="282">
        <v>217.4959174347831</v>
      </c>
      <c r="S65" s="324">
        <v>185.46547999999999</v>
      </c>
      <c r="T65" s="323">
        <v>125158.77100000001</v>
      </c>
      <c r="U65" s="326">
        <v>674.8359371242564</v>
      </c>
      <c r="V65" s="323">
        <v>214.7343</v>
      </c>
      <c r="W65" s="323">
        <v>147845.59699999998</v>
      </c>
      <c r="X65" s="326">
        <v>688.5048033779419</v>
      </c>
      <c r="Y65" s="322">
        <v>400.19978</v>
      </c>
      <c r="Z65" s="323">
        <v>273004.368</v>
      </c>
      <c r="AA65" s="326">
        <v>682.1702100885714</v>
      </c>
      <c r="AB65" s="329">
        <v>3078.1307</v>
      </c>
      <c r="AC65" s="323">
        <v>375514.02499999997</v>
      </c>
      <c r="AD65" s="349">
        <v>121.99417815494317</v>
      </c>
      <c r="AE65" s="323"/>
      <c r="AF65" s="323"/>
      <c r="AG65" s="326"/>
      <c r="AH65" s="322">
        <v>3078.1307</v>
      </c>
      <c r="AI65" s="325">
        <v>375514.02499999997</v>
      </c>
      <c r="AJ65" s="326">
        <v>121.99417815494317</v>
      </c>
      <c r="AK65" s="329">
        <v>739.0251999999998</v>
      </c>
      <c r="AL65" s="323">
        <v>316734.01600000006</v>
      </c>
      <c r="AM65" s="326">
        <v>428.58351244314827</v>
      </c>
      <c r="AN65" s="329">
        <v>335.0272</v>
      </c>
      <c r="AO65" s="323">
        <v>24872.282</v>
      </c>
      <c r="AP65" s="327">
        <v>74.23959009895316</v>
      </c>
      <c r="AQ65" s="530"/>
    </row>
    <row r="66" spans="1:43" s="508" customFormat="1" ht="27" customHeight="1" thickBot="1">
      <c r="A66" s="526" t="s">
        <v>128</v>
      </c>
      <c r="B66" s="522" t="s">
        <v>90</v>
      </c>
      <c r="C66" s="523" t="s">
        <v>24</v>
      </c>
      <c r="D66" s="158"/>
      <c r="E66" s="158"/>
      <c r="F66" s="524"/>
      <c r="G66" s="260">
        <v>0.01</v>
      </c>
      <c r="H66" s="242"/>
      <c r="I66" s="233">
        <f t="shared" si="11"/>
        <v>0.01</v>
      </c>
      <c r="J66" s="225">
        <v>238.851</v>
      </c>
      <c r="K66" s="225"/>
      <c r="L66" s="525">
        <f t="shared" si="0"/>
        <v>238.861</v>
      </c>
      <c r="M66" s="521"/>
      <c r="N66" s="707"/>
      <c r="O66" s="708"/>
      <c r="P66" s="350">
        <v>194.01896617272234</v>
      </c>
      <c r="Q66" s="351">
        <v>153.76028431958375</v>
      </c>
      <c r="R66" s="351">
        <v>79.25013072314852</v>
      </c>
      <c r="S66" s="352">
        <v>42.57293594473754</v>
      </c>
      <c r="T66" s="353">
        <v>57.594435790680606</v>
      </c>
      <c r="U66" s="353">
        <v>135.28415297794345</v>
      </c>
      <c r="V66" s="354">
        <v>126.18682716268432</v>
      </c>
      <c r="W66" s="353">
        <v>123.90267665529471</v>
      </c>
      <c r="X66" s="353">
        <v>98.1898661225194</v>
      </c>
      <c r="Y66" s="355">
        <v>87.4374543634182</v>
      </c>
      <c r="Z66" s="353">
        <v>93.50368342824464</v>
      </c>
      <c r="AA66" s="353">
        <v>106.93779240142702</v>
      </c>
      <c r="AB66" s="356">
        <v>178.69993304702754</v>
      </c>
      <c r="AC66" s="354">
        <v>188.95177057634535</v>
      </c>
      <c r="AD66" s="353">
        <v>105.73690059896101</v>
      </c>
      <c r="AE66" s="353"/>
      <c r="AF66" s="353"/>
      <c r="AG66" s="353"/>
      <c r="AH66" s="355">
        <v>178.69993304702754</v>
      </c>
      <c r="AI66" s="354">
        <v>188.95177057634535</v>
      </c>
      <c r="AJ66" s="353">
        <v>105.73690059896101</v>
      </c>
      <c r="AK66" s="357">
        <v>265.56768294234087</v>
      </c>
      <c r="AL66" s="358">
        <v>149.2016926277978</v>
      </c>
      <c r="AM66" s="359">
        <v>56.18217208311146</v>
      </c>
      <c r="AN66" s="360">
        <v>304.2535352353481</v>
      </c>
      <c r="AO66" s="351">
        <v>341.8925854893412</v>
      </c>
      <c r="AP66" s="361">
        <v>112.37094919041064</v>
      </c>
      <c r="AQ66" s="530"/>
    </row>
    <row r="67" spans="1:43" s="508" customFormat="1" ht="27" customHeight="1">
      <c r="A67" s="526" t="s">
        <v>35</v>
      </c>
      <c r="B67" s="513"/>
      <c r="C67" s="513" t="s">
        <v>29</v>
      </c>
      <c r="D67" s="163"/>
      <c r="E67" s="163"/>
      <c r="F67" s="527"/>
      <c r="G67" s="261">
        <v>2.625</v>
      </c>
      <c r="H67" s="243"/>
      <c r="I67" s="528">
        <f t="shared" si="11"/>
        <v>2.625</v>
      </c>
      <c r="J67" s="226">
        <v>33736.04</v>
      </c>
      <c r="K67" s="226"/>
      <c r="L67" s="529">
        <f t="shared" si="0"/>
        <v>33738.665</v>
      </c>
      <c r="M67" s="521"/>
      <c r="N67" s="670"/>
      <c r="O67" s="690"/>
      <c r="P67" s="544"/>
      <c r="Q67" s="544"/>
      <c r="R67" s="544"/>
      <c r="S67" s="544"/>
      <c r="T67" s="544"/>
      <c r="U67" s="544"/>
      <c r="V67" s="544"/>
      <c r="W67" s="544"/>
      <c r="X67" s="544"/>
      <c r="Y67" s="544"/>
      <c r="Z67" s="544"/>
      <c r="AA67" s="544"/>
      <c r="AB67" s="544"/>
      <c r="AC67" s="544"/>
      <c r="AD67" s="544"/>
      <c r="AE67" s="544"/>
      <c r="AF67" s="544"/>
      <c r="AG67" s="544"/>
      <c r="AH67" s="544"/>
      <c r="AI67" s="544"/>
      <c r="AJ67" s="544"/>
      <c r="AK67" s="544"/>
      <c r="AL67" s="544"/>
      <c r="AM67" s="544"/>
      <c r="AN67" s="544"/>
      <c r="AO67" s="544"/>
      <c r="AP67" s="544"/>
      <c r="AQ67" s="544"/>
    </row>
    <row r="68" spans="1:15" s="508" customFormat="1" ht="27" customHeight="1">
      <c r="A68" s="521"/>
      <c r="B68" s="522" t="s">
        <v>31</v>
      </c>
      <c r="C68" s="523" t="s">
        <v>24</v>
      </c>
      <c r="D68" s="158"/>
      <c r="E68" s="158">
        <v>0.222</v>
      </c>
      <c r="F68" s="524">
        <f t="shared" si="10"/>
        <v>0.222</v>
      </c>
      <c r="G68" s="260"/>
      <c r="H68" s="242"/>
      <c r="I68" s="233"/>
      <c r="J68" s="225">
        <v>53.1037</v>
      </c>
      <c r="K68" s="225">
        <v>1.19</v>
      </c>
      <c r="L68" s="525">
        <f t="shared" si="0"/>
        <v>54.5157</v>
      </c>
      <c r="M68" s="521"/>
      <c r="N68" s="670"/>
      <c r="O68" s="690"/>
    </row>
    <row r="69" spans="1:15" s="508" customFormat="1" ht="27" customHeight="1" thickBot="1">
      <c r="A69" s="545" t="s">
        <v>128</v>
      </c>
      <c r="B69" s="546" t="s">
        <v>89</v>
      </c>
      <c r="C69" s="546" t="s">
        <v>29</v>
      </c>
      <c r="D69" s="196"/>
      <c r="E69" s="196">
        <v>10.648</v>
      </c>
      <c r="F69" s="547">
        <f t="shared" si="10"/>
        <v>10.648</v>
      </c>
      <c r="G69" s="262"/>
      <c r="H69" s="244"/>
      <c r="I69" s="548"/>
      <c r="J69" s="229">
        <v>5947.055</v>
      </c>
      <c r="K69" s="229">
        <v>42.565</v>
      </c>
      <c r="L69" s="549">
        <f t="shared" si="0"/>
        <v>6000.268</v>
      </c>
      <c r="M69" s="521"/>
      <c r="N69" s="670"/>
      <c r="O69" s="690"/>
    </row>
    <row r="70" spans="1:43" s="508" customFormat="1" ht="27" customHeight="1">
      <c r="A70" s="295"/>
      <c r="B70" s="295"/>
      <c r="C70" s="295"/>
      <c r="D70" s="550"/>
      <c r="E70" s="550"/>
      <c r="F70" s="551"/>
      <c r="G70" s="551"/>
      <c r="H70" s="551"/>
      <c r="I70" s="552"/>
      <c r="J70" s="551"/>
      <c r="K70" s="551"/>
      <c r="L70" s="551"/>
      <c r="M70" s="295"/>
      <c r="N70" s="671"/>
      <c r="O70" s="671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7"/>
      <c r="AC70" s="297"/>
      <c r="AD70" s="297"/>
      <c r="AE70" s="297"/>
      <c r="AF70" s="297"/>
      <c r="AG70" s="297"/>
      <c r="AH70" s="297"/>
      <c r="AI70" s="297"/>
      <c r="AJ70" s="297"/>
      <c r="AK70" s="298"/>
      <c r="AL70" s="298"/>
      <c r="AM70" s="297"/>
      <c r="AN70" s="298"/>
      <c r="AO70" s="298"/>
      <c r="AP70" s="297"/>
      <c r="AQ70" s="506"/>
    </row>
    <row r="71" spans="1:43" s="508" customFormat="1" ht="27" customHeight="1" thickBot="1">
      <c r="A71" s="301"/>
      <c r="B71" s="812" t="s">
        <v>152</v>
      </c>
      <c r="C71" s="301"/>
      <c r="D71" s="553"/>
      <c r="E71" s="553"/>
      <c r="F71" s="551"/>
      <c r="G71" s="554"/>
      <c r="H71" s="554"/>
      <c r="I71" s="554"/>
      <c r="J71" s="554"/>
      <c r="K71" s="208"/>
      <c r="L71" s="208" t="s">
        <v>131</v>
      </c>
      <c r="M71" s="295"/>
      <c r="N71" s="671"/>
      <c r="O71" s="709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8"/>
      <c r="AL71" s="298"/>
      <c r="AM71" s="297"/>
      <c r="AN71" s="298"/>
      <c r="AO71" s="298"/>
      <c r="AP71" s="297"/>
      <c r="AQ71" s="506"/>
    </row>
    <row r="72" spans="1:43" s="508" customFormat="1" ht="27" customHeight="1">
      <c r="A72" s="511"/>
      <c r="B72" s="512"/>
      <c r="C72" s="512"/>
      <c r="D72" s="514" t="s">
        <v>4</v>
      </c>
      <c r="E72" s="555" t="s">
        <v>5</v>
      </c>
      <c r="F72" s="556" t="s">
        <v>6</v>
      </c>
      <c r="G72" s="557" t="s">
        <v>7</v>
      </c>
      <c r="H72" s="558" t="s">
        <v>8</v>
      </c>
      <c r="I72" s="559" t="s">
        <v>9</v>
      </c>
      <c r="J72" s="556" t="s">
        <v>10</v>
      </c>
      <c r="K72" s="560" t="s">
        <v>11</v>
      </c>
      <c r="L72" s="561" t="s">
        <v>12</v>
      </c>
      <c r="M72" s="521"/>
      <c r="N72" s="671"/>
      <c r="O72" s="709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8"/>
      <c r="AL72" s="298"/>
      <c r="AM72" s="297"/>
      <c r="AN72" s="298"/>
      <c r="AO72" s="298"/>
      <c r="AP72" s="297"/>
      <c r="AQ72" s="506"/>
    </row>
    <row r="73" spans="1:43" s="508" customFormat="1" ht="27" customHeight="1">
      <c r="A73" s="526" t="s">
        <v>85</v>
      </c>
      <c r="B73" s="522" t="s">
        <v>36</v>
      </c>
      <c r="C73" s="523" t="s">
        <v>24</v>
      </c>
      <c r="D73" s="188">
        <f aca="true" t="shared" si="12" ref="D73:K74">D62+D64+D66+D68</f>
        <v>0.0074</v>
      </c>
      <c r="E73" s="188">
        <f t="shared" si="12"/>
        <v>4.412000000000001</v>
      </c>
      <c r="F73" s="524">
        <f>F62+F64+F66+F68</f>
        <v>4.4194</v>
      </c>
      <c r="G73" s="189">
        <f t="shared" si="12"/>
        <v>7.5729999999999995</v>
      </c>
      <c r="H73" s="176"/>
      <c r="I73" s="233">
        <f>I62+I64+I66+I68</f>
        <v>7.5729999999999995</v>
      </c>
      <c r="J73" s="524">
        <f t="shared" si="12"/>
        <v>721.7841</v>
      </c>
      <c r="K73" s="189">
        <f t="shared" si="12"/>
        <v>1.19</v>
      </c>
      <c r="L73" s="525">
        <f aca="true" t="shared" si="13" ref="L73:L136">F73+J73+I73+K73</f>
        <v>734.9665</v>
      </c>
      <c r="M73" s="521"/>
      <c r="N73" s="671"/>
      <c r="O73" s="709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298"/>
      <c r="AL73" s="298"/>
      <c r="AM73" s="297"/>
      <c r="AN73" s="298"/>
      <c r="AO73" s="298"/>
      <c r="AP73" s="297"/>
      <c r="AQ73" s="506"/>
    </row>
    <row r="74" spans="1:43" s="508" customFormat="1" ht="27" customHeight="1">
      <c r="A74" s="518" t="s">
        <v>88</v>
      </c>
      <c r="B74" s="513"/>
      <c r="C74" s="513" t="s">
        <v>29</v>
      </c>
      <c r="D74" s="368">
        <f t="shared" si="12"/>
        <v>0.5932502448403987</v>
      </c>
      <c r="E74" s="368">
        <f t="shared" si="12"/>
        <v>356.833</v>
      </c>
      <c r="F74" s="527">
        <f>F63+F65+F67+F69</f>
        <v>357.42625024484045</v>
      </c>
      <c r="G74" s="539">
        <f t="shared" si="12"/>
        <v>260.998</v>
      </c>
      <c r="H74" s="177"/>
      <c r="I74" s="528">
        <f>I63+I65+I67+I69</f>
        <v>260.998</v>
      </c>
      <c r="J74" s="527">
        <f t="shared" si="12"/>
        <v>91790.45300000001</v>
      </c>
      <c r="K74" s="539">
        <f t="shared" si="12"/>
        <v>42.565</v>
      </c>
      <c r="L74" s="529">
        <f t="shared" si="13"/>
        <v>92451.44225024486</v>
      </c>
      <c r="M74" s="521"/>
      <c r="N74" s="671"/>
      <c r="O74" s="709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8"/>
      <c r="AL74" s="298"/>
      <c r="AM74" s="297"/>
      <c r="AN74" s="298"/>
      <c r="AO74" s="298"/>
      <c r="AP74" s="297"/>
      <c r="AQ74" s="506"/>
    </row>
    <row r="75" spans="1:43" s="508" customFormat="1" ht="27" customHeight="1">
      <c r="A75" s="521" t="s">
        <v>128</v>
      </c>
      <c r="B75" s="522" t="s">
        <v>71</v>
      </c>
      <c r="C75" s="523" t="s">
        <v>24</v>
      </c>
      <c r="D75" s="158">
        <v>0.7697</v>
      </c>
      <c r="E75" s="158">
        <v>0.1419</v>
      </c>
      <c r="F75" s="524">
        <f>D75+E75</f>
        <v>0.9116000000000001</v>
      </c>
      <c r="G75" s="260">
        <v>26.0396</v>
      </c>
      <c r="H75" s="242"/>
      <c r="I75" s="233">
        <f aca="true" t="shared" si="14" ref="I75:I133">G75+H75</f>
        <v>26.0396</v>
      </c>
      <c r="J75" s="225">
        <v>0.0606</v>
      </c>
      <c r="K75" s="225">
        <v>0.6935</v>
      </c>
      <c r="L75" s="525">
        <f t="shared" si="13"/>
        <v>27.7053</v>
      </c>
      <c r="M75" s="521"/>
      <c r="N75" s="671"/>
      <c r="O75" s="709"/>
      <c r="P75" s="297"/>
      <c r="Q75" s="297"/>
      <c r="R75" s="297"/>
      <c r="S75" s="297"/>
      <c r="T75" s="297"/>
      <c r="U75" s="297"/>
      <c r="V75" s="297"/>
      <c r="W75" s="297"/>
      <c r="X75" s="297"/>
      <c r="Y75" s="297"/>
      <c r="Z75" s="297"/>
      <c r="AA75" s="297"/>
      <c r="AB75" s="297"/>
      <c r="AC75" s="297"/>
      <c r="AD75" s="297"/>
      <c r="AE75" s="297"/>
      <c r="AF75" s="297"/>
      <c r="AG75" s="297"/>
      <c r="AH75" s="297"/>
      <c r="AI75" s="297"/>
      <c r="AJ75" s="297"/>
      <c r="AK75" s="298"/>
      <c r="AL75" s="298"/>
      <c r="AM75" s="297"/>
      <c r="AN75" s="298"/>
      <c r="AO75" s="298"/>
      <c r="AP75" s="297"/>
      <c r="AQ75" s="506"/>
    </row>
    <row r="76" spans="1:43" s="508" customFormat="1" ht="27" customHeight="1">
      <c r="A76" s="526" t="s">
        <v>52</v>
      </c>
      <c r="B76" s="513"/>
      <c r="C76" s="513" t="s">
        <v>29</v>
      </c>
      <c r="D76" s="163">
        <v>1601.5593609798075</v>
      </c>
      <c r="E76" s="163">
        <v>214.602</v>
      </c>
      <c r="F76" s="527">
        <f aca="true" t="shared" si="15" ref="F76:F133">D76+E76</f>
        <v>1816.1613609798076</v>
      </c>
      <c r="G76" s="261">
        <v>17807.041</v>
      </c>
      <c r="H76" s="243"/>
      <c r="I76" s="528">
        <f t="shared" si="14"/>
        <v>17807.041</v>
      </c>
      <c r="J76" s="226">
        <v>167.813</v>
      </c>
      <c r="K76" s="226">
        <v>710.43</v>
      </c>
      <c r="L76" s="529">
        <f t="shared" si="13"/>
        <v>20501.445360979807</v>
      </c>
      <c r="M76" s="521"/>
      <c r="N76" s="671"/>
      <c r="O76" s="709"/>
      <c r="P76" s="297"/>
      <c r="Q76" s="297"/>
      <c r="R76" s="297"/>
      <c r="S76" s="297"/>
      <c r="T76" s="297"/>
      <c r="U76" s="297"/>
      <c r="V76" s="297"/>
      <c r="W76" s="297"/>
      <c r="X76" s="297"/>
      <c r="Y76" s="297"/>
      <c r="Z76" s="297"/>
      <c r="AA76" s="297"/>
      <c r="AB76" s="297"/>
      <c r="AC76" s="297"/>
      <c r="AD76" s="297"/>
      <c r="AE76" s="297"/>
      <c r="AF76" s="297"/>
      <c r="AG76" s="297"/>
      <c r="AH76" s="297"/>
      <c r="AI76" s="297"/>
      <c r="AJ76" s="297"/>
      <c r="AK76" s="298"/>
      <c r="AL76" s="298"/>
      <c r="AM76" s="297"/>
      <c r="AN76" s="298"/>
      <c r="AO76" s="298"/>
      <c r="AP76" s="297"/>
      <c r="AQ76" s="506"/>
    </row>
    <row r="77" spans="1:43" s="508" customFormat="1" ht="27" customHeight="1">
      <c r="A77" s="526" t="s">
        <v>128</v>
      </c>
      <c r="B77" s="522" t="s">
        <v>92</v>
      </c>
      <c r="C77" s="523" t="s">
        <v>24</v>
      </c>
      <c r="D77" s="158"/>
      <c r="E77" s="158">
        <v>0.029</v>
      </c>
      <c r="F77" s="524">
        <f t="shared" si="15"/>
        <v>0.029</v>
      </c>
      <c r="G77" s="260">
        <v>1.2412</v>
      </c>
      <c r="H77" s="242"/>
      <c r="I77" s="233">
        <f t="shared" si="14"/>
        <v>1.2412</v>
      </c>
      <c r="J77" s="225">
        <v>0.01</v>
      </c>
      <c r="K77" s="225">
        <v>0.05</v>
      </c>
      <c r="L77" s="525">
        <f t="shared" si="13"/>
        <v>1.3302</v>
      </c>
      <c r="M77" s="521"/>
      <c r="N77" s="671"/>
      <c r="O77" s="709"/>
      <c r="P77" s="297"/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  <c r="AG77" s="297"/>
      <c r="AH77" s="297"/>
      <c r="AI77" s="297"/>
      <c r="AJ77" s="297"/>
      <c r="AK77" s="298"/>
      <c r="AL77" s="298"/>
      <c r="AM77" s="297"/>
      <c r="AN77" s="298"/>
      <c r="AO77" s="298"/>
      <c r="AP77" s="297"/>
      <c r="AQ77" s="506"/>
    </row>
    <row r="78" spans="1:43" s="508" customFormat="1" ht="27" customHeight="1">
      <c r="A78" s="526" t="s">
        <v>128</v>
      </c>
      <c r="B78" s="513"/>
      <c r="C78" s="513" t="s">
        <v>29</v>
      </c>
      <c r="D78" s="163"/>
      <c r="E78" s="163">
        <v>3.675</v>
      </c>
      <c r="F78" s="527">
        <f t="shared" si="15"/>
        <v>3.675</v>
      </c>
      <c r="G78" s="261">
        <v>151.935</v>
      </c>
      <c r="H78" s="243"/>
      <c r="I78" s="528">
        <f t="shared" si="14"/>
        <v>151.935</v>
      </c>
      <c r="J78" s="226">
        <v>4.725</v>
      </c>
      <c r="K78" s="226">
        <v>9.135</v>
      </c>
      <c r="L78" s="529">
        <f t="shared" si="13"/>
        <v>169.47</v>
      </c>
      <c r="M78" s="521"/>
      <c r="N78" s="671"/>
      <c r="O78" s="709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97"/>
      <c r="AH78" s="297"/>
      <c r="AI78" s="297"/>
      <c r="AJ78" s="297"/>
      <c r="AK78" s="298"/>
      <c r="AL78" s="298"/>
      <c r="AM78" s="297"/>
      <c r="AN78" s="298"/>
      <c r="AO78" s="298"/>
      <c r="AP78" s="297"/>
      <c r="AQ78" s="506"/>
    </row>
    <row r="79" spans="1:43" s="508" customFormat="1" ht="27" customHeight="1">
      <c r="A79" s="526" t="s">
        <v>93</v>
      </c>
      <c r="B79" s="522" t="s">
        <v>94</v>
      </c>
      <c r="C79" s="523" t="s">
        <v>24</v>
      </c>
      <c r="D79" s="158"/>
      <c r="E79" s="158"/>
      <c r="F79" s="524"/>
      <c r="G79" s="260"/>
      <c r="H79" s="242"/>
      <c r="I79" s="233"/>
      <c r="J79" s="225"/>
      <c r="K79" s="225"/>
      <c r="L79" s="525"/>
      <c r="M79" s="521"/>
      <c r="N79" s="671"/>
      <c r="O79" s="709"/>
      <c r="P79" s="297"/>
      <c r="Q79" s="297"/>
      <c r="R79" s="297"/>
      <c r="S79" s="297"/>
      <c r="T79" s="297"/>
      <c r="U79" s="297"/>
      <c r="V79" s="297"/>
      <c r="W79" s="297"/>
      <c r="X79" s="297"/>
      <c r="Y79" s="297"/>
      <c r="Z79" s="297"/>
      <c r="AA79" s="297"/>
      <c r="AB79" s="297"/>
      <c r="AC79" s="297"/>
      <c r="AD79" s="297"/>
      <c r="AE79" s="297"/>
      <c r="AF79" s="297"/>
      <c r="AG79" s="297"/>
      <c r="AH79" s="297"/>
      <c r="AI79" s="297"/>
      <c r="AJ79" s="297"/>
      <c r="AK79" s="298"/>
      <c r="AL79" s="298"/>
      <c r="AM79" s="297"/>
      <c r="AN79" s="298"/>
      <c r="AO79" s="298"/>
      <c r="AP79" s="297"/>
      <c r="AQ79" s="506"/>
    </row>
    <row r="80" spans="1:43" s="508" customFormat="1" ht="27" customHeight="1">
      <c r="A80" s="526"/>
      <c r="B80" s="513" t="s">
        <v>95</v>
      </c>
      <c r="C80" s="513" t="s">
        <v>29</v>
      </c>
      <c r="D80" s="163"/>
      <c r="E80" s="163"/>
      <c r="F80" s="527"/>
      <c r="G80" s="261"/>
      <c r="H80" s="243"/>
      <c r="I80" s="528"/>
      <c r="J80" s="226"/>
      <c r="K80" s="226"/>
      <c r="L80" s="529"/>
      <c r="M80" s="521"/>
      <c r="N80" s="671"/>
      <c r="O80" s="709"/>
      <c r="P80" s="297"/>
      <c r="Q80" s="297"/>
      <c r="R80" s="297"/>
      <c r="S80" s="297"/>
      <c r="T80" s="297"/>
      <c r="U80" s="297"/>
      <c r="V80" s="297"/>
      <c r="W80" s="297"/>
      <c r="X80" s="297"/>
      <c r="Y80" s="297"/>
      <c r="Z80" s="297"/>
      <c r="AA80" s="297"/>
      <c r="AB80" s="297"/>
      <c r="AC80" s="297"/>
      <c r="AD80" s="297"/>
      <c r="AE80" s="297"/>
      <c r="AF80" s="297"/>
      <c r="AG80" s="297"/>
      <c r="AH80" s="297"/>
      <c r="AI80" s="297"/>
      <c r="AJ80" s="297"/>
      <c r="AK80" s="298"/>
      <c r="AL80" s="298"/>
      <c r="AM80" s="297"/>
      <c r="AN80" s="298"/>
      <c r="AO80" s="298"/>
      <c r="AP80" s="297"/>
      <c r="AQ80" s="506"/>
    </row>
    <row r="81" spans="1:43" s="508" customFormat="1" ht="27" customHeight="1">
      <c r="A81" s="526"/>
      <c r="B81" s="522" t="s">
        <v>96</v>
      </c>
      <c r="C81" s="523" t="s">
        <v>24</v>
      </c>
      <c r="D81" s="158"/>
      <c r="E81" s="158"/>
      <c r="F81" s="524"/>
      <c r="G81" s="260"/>
      <c r="H81" s="242"/>
      <c r="I81" s="233"/>
      <c r="J81" s="225"/>
      <c r="K81" s="225"/>
      <c r="L81" s="525"/>
      <c r="M81" s="521"/>
      <c r="N81" s="671"/>
      <c r="O81" s="709"/>
      <c r="P81" s="297"/>
      <c r="Q81" s="297"/>
      <c r="R81" s="297"/>
      <c r="S81" s="297"/>
      <c r="T81" s="297"/>
      <c r="U81" s="297"/>
      <c r="V81" s="297"/>
      <c r="W81" s="297"/>
      <c r="X81" s="297"/>
      <c r="Y81" s="297"/>
      <c r="Z81" s="297"/>
      <c r="AA81" s="297"/>
      <c r="AB81" s="297"/>
      <c r="AC81" s="297"/>
      <c r="AD81" s="297"/>
      <c r="AE81" s="297"/>
      <c r="AF81" s="297"/>
      <c r="AG81" s="297"/>
      <c r="AH81" s="297"/>
      <c r="AI81" s="297"/>
      <c r="AJ81" s="297"/>
      <c r="AK81" s="298"/>
      <c r="AL81" s="298"/>
      <c r="AM81" s="297"/>
      <c r="AN81" s="298"/>
      <c r="AO81" s="298"/>
      <c r="AP81" s="297"/>
      <c r="AQ81" s="506"/>
    </row>
    <row r="82" spans="1:43" s="508" customFormat="1" ht="27" customHeight="1">
      <c r="A82" s="526" t="s">
        <v>28</v>
      </c>
      <c r="B82" s="513"/>
      <c r="C82" s="513" t="s">
        <v>29</v>
      </c>
      <c r="D82" s="163"/>
      <c r="E82" s="163"/>
      <c r="F82" s="527"/>
      <c r="G82" s="261"/>
      <c r="H82" s="243"/>
      <c r="I82" s="528"/>
      <c r="J82" s="226"/>
      <c r="K82" s="226"/>
      <c r="L82" s="529"/>
      <c r="M82" s="521"/>
      <c r="N82" s="671"/>
      <c r="O82" s="709"/>
      <c r="P82" s="297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7"/>
      <c r="AE82" s="297"/>
      <c r="AF82" s="297"/>
      <c r="AG82" s="297"/>
      <c r="AH82" s="297"/>
      <c r="AI82" s="297"/>
      <c r="AJ82" s="297"/>
      <c r="AK82" s="298"/>
      <c r="AL82" s="298"/>
      <c r="AM82" s="297"/>
      <c r="AN82" s="298"/>
      <c r="AO82" s="298"/>
      <c r="AP82" s="297"/>
      <c r="AQ82" s="506"/>
    </row>
    <row r="83" spans="1:43" s="508" customFormat="1" ht="27" customHeight="1">
      <c r="A83" s="526"/>
      <c r="B83" s="522" t="s">
        <v>31</v>
      </c>
      <c r="C83" s="523" t="s">
        <v>24</v>
      </c>
      <c r="D83" s="158">
        <v>2.092</v>
      </c>
      <c r="E83" s="158">
        <v>3.743</v>
      </c>
      <c r="F83" s="524">
        <f t="shared" si="15"/>
        <v>5.835</v>
      </c>
      <c r="G83" s="260">
        <v>75.9926</v>
      </c>
      <c r="H83" s="242"/>
      <c r="I83" s="233">
        <f t="shared" si="14"/>
        <v>75.9926</v>
      </c>
      <c r="J83" s="225">
        <v>5.4377</v>
      </c>
      <c r="K83" s="225">
        <v>3.2161</v>
      </c>
      <c r="L83" s="525">
        <f t="shared" si="13"/>
        <v>90.4814</v>
      </c>
      <c r="M83" s="521"/>
      <c r="N83" s="671"/>
      <c r="O83" s="709"/>
      <c r="P83" s="297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7"/>
      <c r="AE83" s="297"/>
      <c r="AF83" s="297"/>
      <c r="AG83" s="297"/>
      <c r="AH83" s="297"/>
      <c r="AI83" s="297"/>
      <c r="AJ83" s="297"/>
      <c r="AK83" s="298"/>
      <c r="AL83" s="298"/>
      <c r="AM83" s="297"/>
      <c r="AN83" s="298"/>
      <c r="AO83" s="298"/>
      <c r="AP83" s="297"/>
      <c r="AQ83" s="506"/>
    </row>
    <row r="84" spans="1:43" s="508" customFormat="1" ht="27" customHeight="1">
      <c r="A84" s="526"/>
      <c r="B84" s="513" t="s">
        <v>97</v>
      </c>
      <c r="C84" s="513" t="s">
        <v>29</v>
      </c>
      <c r="D84" s="163">
        <v>1354.262208917762</v>
      </c>
      <c r="E84" s="163">
        <v>1967.674</v>
      </c>
      <c r="F84" s="527">
        <f t="shared" si="15"/>
        <v>3321.936208917762</v>
      </c>
      <c r="G84" s="261">
        <v>29166.281</v>
      </c>
      <c r="H84" s="243"/>
      <c r="I84" s="528">
        <f t="shared" si="14"/>
        <v>29166.281</v>
      </c>
      <c r="J84" s="226">
        <v>2656.658</v>
      </c>
      <c r="K84" s="226">
        <v>1673.395</v>
      </c>
      <c r="L84" s="529">
        <f t="shared" si="13"/>
        <v>36818.270208917755</v>
      </c>
      <c r="M84" s="521"/>
      <c r="N84" s="671"/>
      <c r="O84" s="709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7"/>
      <c r="AG84" s="297"/>
      <c r="AH84" s="297"/>
      <c r="AI84" s="297"/>
      <c r="AJ84" s="297"/>
      <c r="AK84" s="298"/>
      <c r="AL84" s="298"/>
      <c r="AM84" s="297"/>
      <c r="AN84" s="298"/>
      <c r="AO84" s="298"/>
      <c r="AP84" s="297"/>
      <c r="AQ84" s="506"/>
    </row>
    <row r="85" spans="1:43" s="508" customFormat="1" ht="27" customHeight="1">
      <c r="A85" s="526" t="s">
        <v>35</v>
      </c>
      <c r="B85" s="522" t="s">
        <v>36</v>
      </c>
      <c r="C85" s="523" t="s">
        <v>24</v>
      </c>
      <c r="D85" s="188">
        <f aca="true" t="shared" si="16" ref="D85:K86">D75+D77+D79+D81+D83</f>
        <v>2.8617</v>
      </c>
      <c r="E85" s="188">
        <f t="shared" si="16"/>
        <v>3.9139</v>
      </c>
      <c r="F85" s="524">
        <f t="shared" si="16"/>
        <v>6.7756</v>
      </c>
      <c r="G85" s="562">
        <f t="shared" si="16"/>
        <v>103.2734</v>
      </c>
      <c r="H85" s="535"/>
      <c r="I85" s="233">
        <f>I75+I77+I79+I81+I83</f>
        <v>103.2734</v>
      </c>
      <c r="J85" s="233">
        <f t="shared" si="16"/>
        <v>5.5083</v>
      </c>
      <c r="K85" s="233">
        <f t="shared" si="16"/>
        <v>3.9596</v>
      </c>
      <c r="L85" s="525">
        <f t="shared" si="13"/>
        <v>119.51689999999999</v>
      </c>
      <c r="M85" s="521"/>
      <c r="N85" s="671"/>
      <c r="O85" s="709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8"/>
      <c r="AL85" s="298"/>
      <c r="AM85" s="297"/>
      <c r="AN85" s="298"/>
      <c r="AO85" s="298"/>
      <c r="AP85" s="297"/>
      <c r="AQ85" s="506"/>
    </row>
    <row r="86" spans="1:43" s="508" customFormat="1" ht="27" customHeight="1">
      <c r="A86" s="511"/>
      <c r="B86" s="513"/>
      <c r="C86" s="513" t="s">
        <v>29</v>
      </c>
      <c r="D86" s="368">
        <f t="shared" si="16"/>
        <v>2955.8215698975696</v>
      </c>
      <c r="E86" s="368">
        <f t="shared" si="16"/>
        <v>2185.951</v>
      </c>
      <c r="F86" s="527">
        <f t="shared" si="16"/>
        <v>5141.77256989757</v>
      </c>
      <c r="G86" s="563">
        <f t="shared" si="16"/>
        <v>47125.257</v>
      </c>
      <c r="H86" s="536"/>
      <c r="I86" s="528">
        <f>I76+I78+I80+I82+I84</f>
        <v>47125.257</v>
      </c>
      <c r="J86" s="528">
        <f t="shared" si="16"/>
        <v>2829.196</v>
      </c>
      <c r="K86" s="528">
        <f t="shared" si="16"/>
        <v>2392.96</v>
      </c>
      <c r="L86" s="529">
        <f t="shared" si="13"/>
        <v>57489.18556989756</v>
      </c>
      <c r="M86" s="521"/>
      <c r="N86" s="671"/>
      <c r="O86" s="709"/>
      <c r="P86" s="297"/>
      <c r="Q86" s="297"/>
      <c r="R86" s="297"/>
      <c r="S86" s="297"/>
      <c r="T86" s="297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297"/>
      <c r="AF86" s="297"/>
      <c r="AG86" s="297"/>
      <c r="AH86" s="297"/>
      <c r="AI86" s="297"/>
      <c r="AJ86" s="297"/>
      <c r="AK86" s="298"/>
      <c r="AL86" s="298"/>
      <c r="AM86" s="297"/>
      <c r="AN86" s="298"/>
      <c r="AO86" s="298"/>
      <c r="AP86" s="297"/>
      <c r="AQ86" s="506"/>
    </row>
    <row r="87" spans="1:43" s="508" customFormat="1" ht="27" customHeight="1">
      <c r="A87" s="521" t="s">
        <v>98</v>
      </c>
      <c r="B87" s="295"/>
      <c r="C87" s="523" t="s">
        <v>24</v>
      </c>
      <c r="D87" s="158">
        <v>0.2418</v>
      </c>
      <c r="E87" s="158">
        <v>0.0798</v>
      </c>
      <c r="F87" s="524">
        <f t="shared" si="15"/>
        <v>0.3216</v>
      </c>
      <c r="G87" s="263">
        <v>3.4074</v>
      </c>
      <c r="H87" s="260"/>
      <c r="I87" s="233">
        <f t="shared" si="14"/>
        <v>3.4074</v>
      </c>
      <c r="J87" s="225">
        <v>1.5275</v>
      </c>
      <c r="K87" s="225">
        <v>0.6209</v>
      </c>
      <c r="L87" s="525">
        <f t="shared" si="13"/>
        <v>5.8774</v>
      </c>
      <c r="M87" s="521"/>
      <c r="N87" s="671"/>
      <c r="O87" s="709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I87" s="297"/>
      <c r="AJ87" s="297"/>
      <c r="AK87" s="298"/>
      <c r="AL87" s="298"/>
      <c r="AM87" s="297"/>
      <c r="AN87" s="298"/>
      <c r="AO87" s="298"/>
      <c r="AP87" s="297"/>
      <c r="AQ87" s="506"/>
    </row>
    <row r="88" spans="1:43" s="508" customFormat="1" ht="27" customHeight="1">
      <c r="A88" s="511"/>
      <c r="B88" s="512"/>
      <c r="C88" s="513" t="s">
        <v>29</v>
      </c>
      <c r="D88" s="163">
        <v>386.17965938026595</v>
      </c>
      <c r="E88" s="163">
        <v>71.138</v>
      </c>
      <c r="F88" s="527">
        <f t="shared" si="15"/>
        <v>457.3176593802659</v>
      </c>
      <c r="G88" s="264">
        <v>2835.187</v>
      </c>
      <c r="H88" s="261"/>
      <c r="I88" s="528">
        <f t="shared" si="14"/>
        <v>2835.187</v>
      </c>
      <c r="J88" s="226">
        <v>2552.358</v>
      </c>
      <c r="K88" s="226">
        <v>620.294</v>
      </c>
      <c r="L88" s="529">
        <f t="shared" si="13"/>
        <v>6465.156659380265</v>
      </c>
      <c r="M88" s="521"/>
      <c r="N88" s="671"/>
      <c r="O88" s="709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7"/>
      <c r="AH88" s="297"/>
      <c r="AI88" s="297"/>
      <c r="AJ88" s="297"/>
      <c r="AK88" s="298"/>
      <c r="AL88" s="298"/>
      <c r="AM88" s="297"/>
      <c r="AN88" s="298"/>
      <c r="AO88" s="298"/>
      <c r="AP88" s="297"/>
      <c r="AQ88" s="506"/>
    </row>
    <row r="89" spans="1:43" s="508" customFormat="1" ht="27" customHeight="1">
      <c r="A89" s="521" t="s">
        <v>99</v>
      </c>
      <c r="B89" s="295"/>
      <c r="C89" s="523" t="s">
        <v>24</v>
      </c>
      <c r="D89" s="158"/>
      <c r="E89" s="158"/>
      <c r="F89" s="524"/>
      <c r="G89" s="263">
        <v>24.641</v>
      </c>
      <c r="H89" s="260"/>
      <c r="I89" s="233">
        <f t="shared" si="14"/>
        <v>24.641</v>
      </c>
      <c r="J89" s="225">
        <v>0</v>
      </c>
      <c r="K89" s="225"/>
      <c r="L89" s="525">
        <f t="shared" si="13"/>
        <v>24.641</v>
      </c>
      <c r="M89" s="521"/>
      <c r="N89" s="671"/>
      <c r="O89" s="709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7"/>
      <c r="AH89" s="297"/>
      <c r="AI89" s="297"/>
      <c r="AJ89" s="297"/>
      <c r="AK89" s="298"/>
      <c r="AL89" s="298"/>
      <c r="AM89" s="297"/>
      <c r="AN89" s="298"/>
      <c r="AO89" s="298"/>
      <c r="AP89" s="297"/>
      <c r="AQ89" s="506"/>
    </row>
    <row r="90" spans="1:43" s="508" customFormat="1" ht="27" customHeight="1">
      <c r="A90" s="511"/>
      <c r="B90" s="512"/>
      <c r="C90" s="513" t="s">
        <v>29</v>
      </c>
      <c r="D90" s="163"/>
      <c r="E90" s="163"/>
      <c r="F90" s="527"/>
      <c r="G90" s="264">
        <v>2408.175</v>
      </c>
      <c r="H90" s="261"/>
      <c r="I90" s="528">
        <f t="shared" si="14"/>
        <v>2408.175</v>
      </c>
      <c r="J90" s="226">
        <v>6.815</v>
      </c>
      <c r="K90" s="226"/>
      <c r="L90" s="529">
        <f t="shared" si="13"/>
        <v>2414.9900000000002</v>
      </c>
      <c r="M90" s="521"/>
      <c r="N90" s="671"/>
      <c r="O90" s="709"/>
      <c r="P90" s="297"/>
      <c r="Q90" s="297"/>
      <c r="R90" s="297"/>
      <c r="S90" s="297"/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7"/>
      <c r="AH90" s="297"/>
      <c r="AI90" s="297"/>
      <c r="AJ90" s="297"/>
      <c r="AK90" s="298"/>
      <c r="AL90" s="298"/>
      <c r="AM90" s="297"/>
      <c r="AN90" s="298"/>
      <c r="AO90" s="298"/>
      <c r="AP90" s="297"/>
      <c r="AQ90" s="506"/>
    </row>
    <row r="91" spans="1:43" s="508" customFormat="1" ht="27" customHeight="1">
      <c r="A91" s="521" t="s">
        <v>100</v>
      </c>
      <c r="B91" s="295"/>
      <c r="C91" s="523" t="s">
        <v>24</v>
      </c>
      <c r="D91" s="158"/>
      <c r="E91" s="158">
        <v>0.0058</v>
      </c>
      <c r="F91" s="524">
        <f t="shared" si="15"/>
        <v>0.0058</v>
      </c>
      <c r="G91" s="263">
        <v>0.0252</v>
      </c>
      <c r="H91" s="260"/>
      <c r="I91" s="233">
        <f t="shared" si="14"/>
        <v>0.0252</v>
      </c>
      <c r="J91" s="225">
        <v>0.0028</v>
      </c>
      <c r="K91" s="225"/>
      <c r="L91" s="525">
        <f t="shared" si="13"/>
        <v>0.0338</v>
      </c>
      <c r="M91" s="521"/>
      <c r="N91" s="671"/>
      <c r="O91" s="709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7"/>
      <c r="AH91" s="297"/>
      <c r="AI91" s="297"/>
      <c r="AJ91" s="297"/>
      <c r="AK91" s="298"/>
      <c r="AL91" s="298"/>
      <c r="AM91" s="297"/>
      <c r="AN91" s="298"/>
      <c r="AO91" s="298"/>
      <c r="AP91" s="297"/>
      <c r="AQ91" s="506"/>
    </row>
    <row r="92" spans="1:43" s="508" customFormat="1" ht="27" customHeight="1">
      <c r="A92" s="511"/>
      <c r="B92" s="512"/>
      <c r="C92" s="513" t="s">
        <v>29</v>
      </c>
      <c r="D92" s="163"/>
      <c r="E92" s="163">
        <v>19.782</v>
      </c>
      <c r="F92" s="527">
        <f t="shared" si="15"/>
        <v>19.782</v>
      </c>
      <c r="G92" s="264">
        <v>58.716</v>
      </c>
      <c r="H92" s="261"/>
      <c r="I92" s="528">
        <f t="shared" si="14"/>
        <v>58.716</v>
      </c>
      <c r="J92" s="226">
        <v>6.132</v>
      </c>
      <c r="K92" s="226"/>
      <c r="L92" s="529">
        <f t="shared" si="13"/>
        <v>84.63</v>
      </c>
      <c r="M92" s="521"/>
      <c r="N92" s="671"/>
      <c r="O92" s="709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7"/>
      <c r="AH92" s="297"/>
      <c r="AI92" s="297"/>
      <c r="AJ92" s="297"/>
      <c r="AK92" s="298"/>
      <c r="AL92" s="298"/>
      <c r="AM92" s="297"/>
      <c r="AN92" s="298"/>
      <c r="AO92" s="298"/>
      <c r="AP92" s="297"/>
      <c r="AQ92" s="506"/>
    </row>
    <row r="93" spans="1:43" s="508" customFormat="1" ht="27" customHeight="1">
      <c r="A93" s="521" t="s">
        <v>101</v>
      </c>
      <c r="B93" s="295"/>
      <c r="C93" s="523" t="s">
        <v>24</v>
      </c>
      <c r="D93" s="158">
        <v>0.309</v>
      </c>
      <c r="E93" s="158">
        <v>1.436</v>
      </c>
      <c r="F93" s="524">
        <f t="shared" si="15"/>
        <v>1.7449999999999999</v>
      </c>
      <c r="G93" s="263">
        <v>9.3522</v>
      </c>
      <c r="H93" s="260"/>
      <c r="I93" s="233">
        <f t="shared" si="14"/>
        <v>9.3522</v>
      </c>
      <c r="J93" s="225">
        <v>0.0446</v>
      </c>
      <c r="K93" s="225">
        <v>0.203</v>
      </c>
      <c r="L93" s="525">
        <f t="shared" si="13"/>
        <v>11.3448</v>
      </c>
      <c r="M93" s="521"/>
      <c r="N93" s="671"/>
      <c r="O93" s="709"/>
      <c r="P93" s="297"/>
      <c r="Q93" s="297"/>
      <c r="R93" s="297"/>
      <c r="S93" s="297"/>
      <c r="T93" s="297"/>
      <c r="U93" s="297"/>
      <c r="V93" s="297"/>
      <c r="W93" s="297"/>
      <c r="X93" s="297"/>
      <c r="Y93" s="297"/>
      <c r="Z93" s="297"/>
      <c r="AA93" s="297"/>
      <c r="AB93" s="297"/>
      <c r="AC93" s="297"/>
      <c r="AD93" s="297"/>
      <c r="AE93" s="297"/>
      <c r="AF93" s="297"/>
      <c r="AG93" s="297"/>
      <c r="AH93" s="297"/>
      <c r="AI93" s="297"/>
      <c r="AJ93" s="297"/>
      <c r="AK93" s="298"/>
      <c r="AL93" s="298"/>
      <c r="AM93" s="297"/>
      <c r="AN93" s="298"/>
      <c r="AO93" s="298"/>
      <c r="AP93" s="297"/>
      <c r="AQ93" s="506"/>
    </row>
    <row r="94" spans="1:43" s="508" customFormat="1" ht="27" customHeight="1">
      <c r="A94" s="511"/>
      <c r="B94" s="512"/>
      <c r="C94" s="513" t="s">
        <v>29</v>
      </c>
      <c r="D94" s="163">
        <v>908.2503748441503</v>
      </c>
      <c r="E94" s="163">
        <v>2204.613</v>
      </c>
      <c r="F94" s="527">
        <f t="shared" si="15"/>
        <v>3112.8633748441503</v>
      </c>
      <c r="G94" s="264">
        <v>18649.764</v>
      </c>
      <c r="H94" s="261"/>
      <c r="I94" s="528">
        <f t="shared" si="14"/>
        <v>18649.764</v>
      </c>
      <c r="J94" s="226">
        <v>64.036</v>
      </c>
      <c r="K94" s="226">
        <v>97.125</v>
      </c>
      <c r="L94" s="529">
        <f t="shared" si="13"/>
        <v>21923.78837484415</v>
      </c>
      <c r="M94" s="521"/>
      <c r="N94" s="671"/>
      <c r="O94" s="709"/>
      <c r="P94" s="297"/>
      <c r="Q94" s="297"/>
      <c r="R94" s="297"/>
      <c r="S94" s="297"/>
      <c r="T94" s="297"/>
      <c r="U94" s="297"/>
      <c r="V94" s="297"/>
      <c r="W94" s="297"/>
      <c r="X94" s="297"/>
      <c r="Y94" s="297"/>
      <c r="Z94" s="297"/>
      <c r="AA94" s="297"/>
      <c r="AB94" s="297"/>
      <c r="AC94" s="297"/>
      <c r="AD94" s="297"/>
      <c r="AE94" s="297"/>
      <c r="AF94" s="297"/>
      <c r="AG94" s="297"/>
      <c r="AH94" s="297"/>
      <c r="AI94" s="297"/>
      <c r="AJ94" s="297"/>
      <c r="AK94" s="298"/>
      <c r="AL94" s="298"/>
      <c r="AM94" s="297"/>
      <c r="AN94" s="298"/>
      <c r="AO94" s="298"/>
      <c r="AP94" s="297"/>
      <c r="AQ94" s="506"/>
    </row>
    <row r="95" spans="1:43" s="508" customFormat="1" ht="27" customHeight="1">
      <c r="A95" s="521" t="s">
        <v>102</v>
      </c>
      <c r="B95" s="295"/>
      <c r="C95" s="523" t="s">
        <v>24</v>
      </c>
      <c r="D95" s="158"/>
      <c r="E95" s="158"/>
      <c r="F95" s="524"/>
      <c r="G95" s="263">
        <v>0.1596</v>
      </c>
      <c r="H95" s="260"/>
      <c r="I95" s="233">
        <f t="shared" si="14"/>
        <v>0.1596</v>
      </c>
      <c r="J95" s="225"/>
      <c r="K95" s="225"/>
      <c r="L95" s="525">
        <f t="shared" si="13"/>
        <v>0.1596</v>
      </c>
      <c r="M95" s="521"/>
      <c r="N95" s="671"/>
      <c r="O95" s="709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297"/>
      <c r="AH95" s="297"/>
      <c r="AI95" s="297"/>
      <c r="AJ95" s="297"/>
      <c r="AK95" s="298"/>
      <c r="AL95" s="298"/>
      <c r="AM95" s="297"/>
      <c r="AN95" s="298"/>
      <c r="AO95" s="298"/>
      <c r="AP95" s="297"/>
      <c r="AQ95" s="506"/>
    </row>
    <row r="96" spans="1:43" s="508" customFormat="1" ht="27" customHeight="1">
      <c r="A96" s="511"/>
      <c r="B96" s="512"/>
      <c r="C96" s="513" t="s">
        <v>29</v>
      </c>
      <c r="D96" s="163"/>
      <c r="E96" s="163"/>
      <c r="F96" s="527"/>
      <c r="G96" s="264">
        <v>53.834</v>
      </c>
      <c r="H96" s="261"/>
      <c r="I96" s="528">
        <f t="shared" si="14"/>
        <v>53.834</v>
      </c>
      <c r="J96" s="226"/>
      <c r="K96" s="226"/>
      <c r="L96" s="529">
        <f t="shared" si="13"/>
        <v>53.834</v>
      </c>
      <c r="M96" s="521"/>
      <c r="N96" s="671"/>
      <c r="O96" s="709"/>
      <c r="P96" s="297"/>
      <c r="Q96" s="297"/>
      <c r="R96" s="297"/>
      <c r="S96" s="297"/>
      <c r="T96" s="297"/>
      <c r="U96" s="297"/>
      <c r="V96" s="297"/>
      <c r="W96" s="297"/>
      <c r="X96" s="297"/>
      <c r="Y96" s="297"/>
      <c r="Z96" s="297"/>
      <c r="AA96" s="297"/>
      <c r="AB96" s="297"/>
      <c r="AC96" s="297"/>
      <c r="AD96" s="297"/>
      <c r="AE96" s="297"/>
      <c r="AF96" s="297"/>
      <c r="AG96" s="297"/>
      <c r="AH96" s="297"/>
      <c r="AI96" s="297"/>
      <c r="AJ96" s="297"/>
      <c r="AK96" s="298"/>
      <c r="AL96" s="298"/>
      <c r="AM96" s="297"/>
      <c r="AN96" s="298"/>
      <c r="AO96" s="298"/>
      <c r="AP96" s="297"/>
      <c r="AQ96" s="506"/>
    </row>
    <row r="97" spans="1:43" s="508" customFormat="1" ht="27" customHeight="1">
      <c r="A97" s="521" t="s">
        <v>103</v>
      </c>
      <c r="B97" s="295"/>
      <c r="C97" s="523" t="s">
        <v>24</v>
      </c>
      <c r="D97" s="158">
        <v>0.0082</v>
      </c>
      <c r="E97" s="158"/>
      <c r="F97" s="524">
        <f t="shared" si="15"/>
        <v>0.0082</v>
      </c>
      <c r="G97" s="263"/>
      <c r="H97" s="260"/>
      <c r="I97" s="233"/>
      <c r="J97" s="225"/>
      <c r="K97" s="225"/>
      <c r="L97" s="525">
        <f>F97+J97+I97+K97</f>
        <v>0.0082</v>
      </c>
      <c r="M97" s="521"/>
      <c r="N97" s="671"/>
      <c r="O97" s="709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7"/>
      <c r="AH97" s="297"/>
      <c r="AI97" s="297"/>
      <c r="AJ97" s="297"/>
      <c r="AK97" s="298"/>
      <c r="AL97" s="298"/>
      <c r="AM97" s="297"/>
      <c r="AN97" s="298"/>
      <c r="AO97" s="298"/>
      <c r="AP97" s="297"/>
      <c r="AQ97" s="506"/>
    </row>
    <row r="98" spans="1:43" s="508" customFormat="1" ht="27" customHeight="1">
      <c r="A98" s="511"/>
      <c r="B98" s="512"/>
      <c r="C98" s="513" t="s">
        <v>29</v>
      </c>
      <c r="D98" s="163">
        <v>3.4440014213743497</v>
      </c>
      <c r="E98" s="163"/>
      <c r="F98" s="527">
        <f t="shared" si="15"/>
        <v>3.4440014213743497</v>
      </c>
      <c r="G98" s="264"/>
      <c r="H98" s="261"/>
      <c r="I98" s="528"/>
      <c r="J98" s="226"/>
      <c r="K98" s="226"/>
      <c r="L98" s="529">
        <f>F98+J98+I98+K98</f>
        <v>3.4440014213743497</v>
      </c>
      <c r="M98" s="521"/>
      <c r="N98" s="671"/>
      <c r="O98" s="709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297"/>
      <c r="AG98" s="297"/>
      <c r="AH98" s="297"/>
      <c r="AI98" s="297"/>
      <c r="AJ98" s="297"/>
      <c r="AK98" s="298"/>
      <c r="AL98" s="298"/>
      <c r="AM98" s="297"/>
      <c r="AN98" s="298"/>
      <c r="AO98" s="298"/>
      <c r="AP98" s="297"/>
      <c r="AQ98" s="506"/>
    </row>
    <row r="99" spans="1:43" s="508" customFormat="1" ht="27" customHeight="1">
      <c r="A99" s="521" t="s">
        <v>104</v>
      </c>
      <c r="B99" s="295"/>
      <c r="C99" s="523" t="s">
        <v>24</v>
      </c>
      <c r="D99" s="158">
        <v>2.8334</v>
      </c>
      <c r="E99" s="158">
        <v>14.4227</v>
      </c>
      <c r="F99" s="524">
        <f t="shared" si="15"/>
        <v>17.2561</v>
      </c>
      <c r="G99" s="263">
        <v>129.526</v>
      </c>
      <c r="H99" s="260"/>
      <c r="I99" s="233">
        <f t="shared" si="14"/>
        <v>129.526</v>
      </c>
      <c r="J99" s="225">
        <v>8.4872</v>
      </c>
      <c r="K99" s="225">
        <v>2.513</v>
      </c>
      <c r="L99" s="525">
        <f>F99+J99+I99+K99</f>
        <v>157.78230000000002</v>
      </c>
      <c r="M99" s="521"/>
      <c r="N99" s="671"/>
      <c r="O99" s="709"/>
      <c r="P99" s="297"/>
      <c r="Q99" s="297"/>
      <c r="R99" s="297"/>
      <c r="S99" s="297"/>
      <c r="T99" s="297"/>
      <c r="U99" s="297"/>
      <c r="V99" s="297"/>
      <c r="W99" s="297"/>
      <c r="X99" s="297"/>
      <c r="Y99" s="297"/>
      <c r="Z99" s="297"/>
      <c r="AA99" s="297"/>
      <c r="AB99" s="297"/>
      <c r="AC99" s="297"/>
      <c r="AD99" s="297"/>
      <c r="AE99" s="297"/>
      <c r="AF99" s="297"/>
      <c r="AG99" s="297"/>
      <c r="AH99" s="297"/>
      <c r="AI99" s="297"/>
      <c r="AJ99" s="297"/>
      <c r="AK99" s="298"/>
      <c r="AL99" s="298"/>
      <c r="AM99" s="297"/>
      <c r="AN99" s="298"/>
      <c r="AO99" s="298"/>
      <c r="AP99" s="297"/>
      <c r="AQ99" s="506"/>
    </row>
    <row r="100" spans="1:43" s="508" customFormat="1" ht="27" customHeight="1">
      <c r="A100" s="511"/>
      <c r="B100" s="512"/>
      <c r="C100" s="513" t="s">
        <v>29</v>
      </c>
      <c r="D100" s="163">
        <v>6108.23787093178</v>
      </c>
      <c r="E100" s="163">
        <v>6462.873</v>
      </c>
      <c r="F100" s="527">
        <f t="shared" si="15"/>
        <v>12571.11087093178</v>
      </c>
      <c r="G100" s="264">
        <v>53917.673</v>
      </c>
      <c r="H100" s="261"/>
      <c r="I100" s="528">
        <f t="shared" si="14"/>
        <v>53917.673</v>
      </c>
      <c r="J100" s="226">
        <v>7633.651</v>
      </c>
      <c r="K100" s="226">
        <v>1005</v>
      </c>
      <c r="L100" s="529">
        <f>F100+J100+I100+K100</f>
        <v>75127.43487093179</v>
      </c>
      <c r="M100" s="521"/>
      <c r="N100" s="671"/>
      <c r="O100" s="709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7"/>
      <c r="AG100" s="297"/>
      <c r="AH100" s="297"/>
      <c r="AI100" s="297"/>
      <c r="AJ100" s="297"/>
      <c r="AK100" s="298"/>
      <c r="AL100" s="298"/>
      <c r="AM100" s="297"/>
      <c r="AN100" s="298"/>
      <c r="AO100" s="298"/>
      <c r="AP100" s="297"/>
      <c r="AQ100" s="506"/>
    </row>
    <row r="101" spans="1:43" s="508" customFormat="1" ht="27" customHeight="1">
      <c r="A101" s="521" t="s">
        <v>105</v>
      </c>
      <c r="B101" s="295"/>
      <c r="C101" s="523" t="s">
        <v>24</v>
      </c>
      <c r="D101" s="188">
        <f aca="true" t="shared" si="17" ref="D101:K102">D10+D12+D24+D30+D38+D40+D42+D44+D46+D48+D50+D52+D54+D60+D73+D85+D87+D89+D91+D93+D95+D97+D99</f>
        <v>69.2744</v>
      </c>
      <c r="E101" s="188">
        <f t="shared" si="17"/>
        <v>266.0883</v>
      </c>
      <c r="F101" s="524">
        <f t="shared" si="17"/>
        <v>335.36269999999996</v>
      </c>
      <c r="G101" s="564">
        <f>G10+G12+G24+G30+G38+G40+G42+G44+G46+G48+G50+G52+G54+G60+G73+G85+G87+G89+G91+G93+G95+G97+G99</f>
        <v>5311.6077000000005</v>
      </c>
      <c r="H101" s="565"/>
      <c r="I101" s="233">
        <f>I10+I12+I24+I30+I38+I40+I42+I44+I46+I48+I50+I52+I54+I60+I73+I85+I87+I89+I91+I93+I95+I97+I99</f>
        <v>5311.6077000000005</v>
      </c>
      <c r="J101" s="566">
        <f t="shared" si="17"/>
        <v>1909.9268</v>
      </c>
      <c r="K101" s="566">
        <f t="shared" si="17"/>
        <v>969.6734000000002</v>
      </c>
      <c r="L101" s="525">
        <f t="shared" si="13"/>
        <v>8526.570600000001</v>
      </c>
      <c r="M101" s="521"/>
      <c r="N101" s="671"/>
      <c r="O101" s="709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97"/>
      <c r="AH101" s="297"/>
      <c r="AI101" s="297"/>
      <c r="AJ101" s="297"/>
      <c r="AK101" s="298"/>
      <c r="AL101" s="298"/>
      <c r="AM101" s="297"/>
      <c r="AN101" s="298"/>
      <c r="AO101" s="298"/>
      <c r="AP101" s="297"/>
      <c r="AQ101" s="506"/>
    </row>
    <row r="102" spans="1:43" s="508" customFormat="1" ht="27" customHeight="1">
      <c r="A102" s="511"/>
      <c r="B102" s="512"/>
      <c r="C102" s="513" t="s">
        <v>29</v>
      </c>
      <c r="D102" s="368">
        <f t="shared" si="17"/>
        <v>65410.28309548787</v>
      </c>
      <c r="E102" s="368">
        <f t="shared" si="17"/>
        <v>180410.94900000005</v>
      </c>
      <c r="F102" s="527">
        <f t="shared" si="17"/>
        <v>245821.2320954879</v>
      </c>
      <c r="G102" s="563">
        <f t="shared" si="17"/>
        <v>625113.16</v>
      </c>
      <c r="H102" s="567"/>
      <c r="I102" s="528">
        <f>I11+I13+I25+I31+I39+I41+I43+I45+I47+I49+I51+I53+I55+I61+I74+I86+I88+I90+I92+I94+I96+I98+I100</f>
        <v>625113.16</v>
      </c>
      <c r="J102" s="568">
        <f t="shared" si="17"/>
        <v>457359.334</v>
      </c>
      <c r="K102" s="568">
        <f t="shared" si="17"/>
        <v>80800.72000000002</v>
      </c>
      <c r="L102" s="529">
        <f t="shared" si="13"/>
        <v>1409094.4460954878</v>
      </c>
      <c r="M102" s="521"/>
      <c r="N102" s="671"/>
      <c r="O102" s="709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297"/>
      <c r="AC102" s="297"/>
      <c r="AD102" s="297"/>
      <c r="AE102" s="297"/>
      <c r="AF102" s="297"/>
      <c r="AG102" s="297"/>
      <c r="AH102" s="297"/>
      <c r="AI102" s="297"/>
      <c r="AJ102" s="297"/>
      <c r="AK102" s="298"/>
      <c r="AL102" s="298"/>
      <c r="AM102" s="297"/>
      <c r="AN102" s="298"/>
      <c r="AO102" s="298"/>
      <c r="AP102" s="297"/>
      <c r="AQ102" s="506"/>
    </row>
    <row r="103" spans="1:43" s="508" customFormat="1" ht="27" customHeight="1">
      <c r="A103" s="521" t="s">
        <v>128</v>
      </c>
      <c r="B103" s="522" t="s">
        <v>106</v>
      </c>
      <c r="C103" s="523" t="s">
        <v>24</v>
      </c>
      <c r="D103" s="158"/>
      <c r="E103" s="158"/>
      <c r="F103" s="524"/>
      <c r="G103" s="260"/>
      <c r="H103" s="242"/>
      <c r="I103" s="233"/>
      <c r="J103" s="225">
        <v>0.062</v>
      </c>
      <c r="K103" s="225"/>
      <c r="L103" s="525">
        <f t="shared" si="13"/>
        <v>0.062</v>
      </c>
      <c r="M103" s="521"/>
      <c r="N103" s="671"/>
      <c r="O103" s="709"/>
      <c r="P103" s="297"/>
      <c r="Q103" s="297"/>
      <c r="R103" s="297"/>
      <c r="S103" s="297"/>
      <c r="T103" s="297"/>
      <c r="U103" s="297"/>
      <c r="V103" s="297"/>
      <c r="W103" s="297"/>
      <c r="X103" s="297"/>
      <c r="Y103" s="297"/>
      <c r="Z103" s="297"/>
      <c r="AA103" s="297"/>
      <c r="AB103" s="297"/>
      <c r="AC103" s="297"/>
      <c r="AD103" s="297"/>
      <c r="AE103" s="297"/>
      <c r="AF103" s="297"/>
      <c r="AG103" s="297"/>
      <c r="AH103" s="297"/>
      <c r="AI103" s="297"/>
      <c r="AJ103" s="297"/>
      <c r="AK103" s="298"/>
      <c r="AL103" s="298"/>
      <c r="AM103" s="297"/>
      <c r="AN103" s="298"/>
      <c r="AO103" s="298"/>
      <c r="AP103" s="297"/>
      <c r="AQ103" s="506"/>
    </row>
    <row r="104" spans="1:43" s="508" customFormat="1" ht="27" customHeight="1">
      <c r="A104" s="521" t="s">
        <v>128</v>
      </c>
      <c r="B104" s="513"/>
      <c r="C104" s="513" t="s">
        <v>29</v>
      </c>
      <c r="D104" s="163"/>
      <c r="E104" s="163"/>
      <c r="F104" s="527"/>
      <c r="G104" s="261"/>
      <c r="H104" s="243"/>
      <c r="I104" s="528"/>
      <c r="J104" s="226">
        <v>14.322</v>
      </c>
      <c r="K104" s="226"/>
      <c r="L104" s="529">
        <f t="shared" si="13"/>
        <v>14.322</v>
      </c>
      <c r="M104" s="521"/>
      <c r="N104" s="671"/>
      <c r="O104" s="709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297"/>
      <c r="AC104" s="297"/>
      <c r="AD104" s="297"/>
      <c r="AE104" s="297"/>
      <c r="AF104" s="297"/>
      <c r="AG104" s="297"/>
      <c r="AH104" s="297"/>
      <c r="AI104" s="297"/>
      <c r="AJ104" s="297"/>
      <c r="AK104" s="298"/>
      <c r="AL104" s="298"/>
      <c r="AM104" s="297"/>
      <c r="AN104" s="298"/>
      <c r="AO104" s="298"/>
      <c r="AP104" s="297"/>
      <c r="AQ104" s="506"/>
    </row>
    <row r="105" spans="1:43" s="508" customFormat="1" ht="27" customHeight="1">
      <c r="A105" s="526" t="s">
        <v>107</v>
      </c>
      <c r="B105" s="522" t="s">
        <v>108</v>
      </c>
      <c r="C105" s="523" t="s">
        <v>24</v>
      </c>
      <c r="D105" s="158">
        <v>0.6625</v>
      </c>
      <c r="E105" s="158">
        <v>0.6057</v>
      </c>
      <c r="F105" s="524">
        <f t="shared" si="15"/>
        <v>1.2682</v>
      </c>
      <c r="G105" s="260">
        <v>14.1406</v>
      </c>
      <c r="H105" s="242"/>
      <c r="I105" s="233">
        <f t="shared" si="14"/>
        <v>14.1406</v>
      </c>
      <c r="J105" s="225">
        <v>3.1595</v>
      </c>
      <c r="K105" s="225">
        <v>1.9197</v>
      </c>
      <c r="L105" s="525">
        <f t="shared" si="13"/>
        <v>20.488</v>
      </c>
      <c r="M105" s="521"/>
      <c r="N105" s="671"/>
      <c r="O105" s="709"/>
      <c r="P105" s="297"/>
      <c r="Q105" s="297"/>
      <c r="R105" s="297"/>
      <c r="S105" s="297"/>
      <c r="T105" s="297"/>
      <c r="U105" s="297"/>
      <c r="V105" s="297"/>
      <c r="W105" s="297"/>
      <c r="X105" s="297"/>
      <c r="Y105" s="297"/>
      <c r="Z105" s="297"/>
      <c r="AA105" s="297"/>
      <c r="AB105" s="297"/>
      <c r="AC105" s="297"/>
      <c r="AD105" s="297"/>
      <c r="AE105" s="297"/>
      <c r="AF105" s="297"/>
      <c r="AG105" s="297"/>
      <c r="AH105" s="297"/>
      <c r="AI105" s="297"/>
      <c r="AJ105" s="297"/>
      <c r="AK105" s="298"/>
      <c r="AL105" s="298"/>
      <c r="AM105" s="297"/>
      <c r="AN105" s="298"/>
      <c r="AO105" s="298"/>
      <c r="AP105" s="297"/>
      <c r="AQ105" s="506"/>
    </row>
    <row r="106" spans="1:43" s="508" customFormat="1" ht="27" customHeight="1">
      <c r="A106" s="526" t="s">
        <v>128</v>
      </c>
      <c r="B106" s="513"/>
      <c r="C106" s="513" t="s">
        <v>29</v>
      </c>
      <c r="D106" s="163">
        <v>525.7562169849283</v>
      </c>
      <c r="E106" s="163">
        <v>246.877</v>
      </c>
      <c r="F106" s="527">
        <f t="shared" si="15"/>
        <v>772.6332169849284</v>
      </c>
      <c r="G106" s="261">
        <v>4611.223</v>
      </c>
      <c r="H106" s="243"/>
      <c r="I106" s="528">
        <f t="shared" si="14"/>
        <v>4611.223</v>
      </c>
      <c r="J106" s="226">
        <v>2547.688</v>
      </c>
      <c r="K106" s="226">
        <v>777.29</v>
      </c>
      <c r="L106" s="529">
        <f t="shared" si="13"/>
        <v>8708.834216984927</v>
      </c>
      <c r="M106" s="521"/>
      <c r="N106" s="671"/>
      <c r="O106" s="709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7"/>
      <c r="AC106" s="297"/>
      <c r="AD106" s="297"/>
      <c r="AE106" s="297"/>
      <c r="AF106" s="297"/>
      <c r="AG106" s="297"/>
      <c r="AH106" s="297"/>
      <c r="AI106" s="297"/>
      <c r="AJ106" s="297"/>
      <c r="AK106" s="298"/>
      <c r="AL106" s="298"/>
      <c r="AM106" s="297"/>
      <c r="AN106" s="298"/>
      <c r="AO106" s="298"/>
      <c r="AP106" s="297"/>
      <c r="AQ106" s="506"/>
    </row>
    <row r="107" spans="1:43" s="508" customFormat="1" ht="27" customHeight="1">
      <c r="A107" s="526" t="s">
        <v>128</v>
      </c>
      <c r="B107" s="522" t="s">
        <v>109</v>
      </c>
      <c r="C107" s="523" t="s">
        <v>24</v>
      </c>
      <c r="D107" s="158">
        <v>0.8259</v>
      </c>
      <c r="E107" s="158">
        <v>2.1196</v>
      </c>
      <c r="F107" s="524">
        <f t="shared" si="15"/>
        <v>2.9455</v>
      </c>
      <c r="G107" s="260">
        <v>156.875</v>
      </c>
      <c r="H107" s="242"/>
      <c r="I107" s="233">
        <f t="shared" si="14"/>
        <v>156.875</v>
      </c>
      <c r="J107" s="225">
        <v>3.711</v>
      </c>
      <c r="K107" s="225">
        <v>8.7084</v>
      </c>
      <c r="L107" s="525">
        <f t="shared" si="13"/>
        <v>172.2399</v>
      </c>
      <c r="M107" s="521"/>
      <c r="N107" s="671"/>
      <c r="O107" s="709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7"/>
      <c r="AE107" s="297"/>
      <c r="AF107" s="297"/>
      <c r="AG107" s="297"/>
      <c r="AH107" s="297"/>
      <c r="AI107" s="297"/>
      <c r="AJ107" s="297"/>
      <c r="AK107" s="298"/>
      <c r="AL107" s="298"/>
      <c r="AM107" s="297"/>
      <c r="AN107" s="298"/>
      <c r="AO107" s="298"/>
      <c r="AP107" s="297"/>
      <c r="AQ107" s="506"/>
    </row>
    <row r="108" spans="1:43" s="508" customFormat="1" ht="27" customHeight="1">
      <c r="A108" s="526"/>
      <c r="B108" s="513"/>
      <c r="C108" s="513" t="s">
        <v>29</v>
      </c>
      <c r="D108" s="163">
        <v>358.5887979932373</v>
      </c>
      <c r="E108" s="163">
        <v>1319.524</v>
      </c>
      <c r="F108" s="527">
        <f t="shared" si="15"/>
        <v>1678.112797993237</v>
      </c>
      <c r="G108" s="261">
        <v>59199.294</v>
      </c>
      <c r="H108" s="243"/>
      <c r="I108" s="528">
        <f t="shared" si="14"/>
        <v>59199.294</v>
      </c>
      <c r="J108" s="226">
        <v>1321.451</v>
      </c>
      <c r="K108" s="226">
        <v>1680.772</v>
      </c>
      <c r="L108" s="529">
        <f t="shared" si="13"/>
        <v>63879.629797993235</v>
      </c>
      <c r="M108" s="521"/>
      <c r="N108" s="671"/>
      <c r="O108" s="709"/>
      <c r="P108" s="297"/>
      <c r="Q108" s="297"/>
      <c r="R108" s="297"/>
      <c r="S108" s="297"/>
      <c r="T108" s="297"/>
      <c r="U108" s="297"/>
      <c r="V108" s="297"/>
      <c r="W108" s="297"/>
      <c r="X108" s="297"/>
      <c r="Y108" s="297"/>
      <c r="Z108" s="297"/>
      <c r="AA108" s="297"/>
      <c r="AB108" s="297"/>
      <c r="AC108" s="297"/>
      <c r="AD108" s="297"/>
      <c r="AE108" s="297"/>
      <c r="AF108" s="297"/>
      <c r="AG108" s="297"/>
      <c r="AH108" s="297"/>
      <c r="AI108" s="297"/>
      <c r="AJ108" s="297"/>
      <c r="AK108" s="298"/>
      <c r="AL108" s="298"/>
      <c r="AM108" s="297"/>
      <c r="AN108" s="298"/>
      <c r="AO108" s="298"/>
      <c r="AP108" s="297"/>
      <c r="AQ108" s="506"/>
    </row>
    <row r="109" spans="1:43" s="508" customFormat="1" ht="27" customHeight="1">
      <c r="A109" s="526" t="s">
        <v>110</v>
      </c>
      <c r="B109" s="522" t="s">
        <v>111</v>
      </c>
      <c r="C109" s="523" t="s">
        <v>24</v>
      </c>
      <c r="D109" s="158"/>
      <c r="E109" s="158">
        <v>0.0364</v>
      </c>
      <c r="F109" s="524">
        <f t="shared" si="15"/>
        <v>0.0364</v>
      </c>
      <c r="G109" s="260">
        <v>0.1163</v>
      </c>
      <c r="H109" s="242"/>
      <c r="I109" s="233">
        <f t="shared" si="14"/>
        <v>0.1163</v>
      </c>
      <c r="J109" s="225">
        <v>0</v>
      </c>
      <c r="K109" s="225"/>
      <c r="L109" s="525">
        <f t="shared" si="13"/>
        <v>0.1527</v>
      </c>
      <c r="M109" s="521"/>
      <c r="N109" s="671"/>
      <c r="O109" s="709"/>
      <c r="P109" s="297"/>
      <c r="Q109" s="297"/>
      <c r="R109" s="297"/>
      <c r="S109" s="297"/>
      <c r="T109" s="297"/>
      <c r="U109" s="297"/>
      <c r="V109" s="297"/>
      <c r="W109" s="297"/>
      <c r="X109" s="297"/>
      <c r="Y109" s="297"/>
      <c r="Z109" s="297"/>
      <c r="AA109" s="297"/>
      <c r="AB109" s="297"/>
      <c r="AC109" s="297"/>
      <c r="AD109" s="297"/>
      <c r="AE109" s="297"/>
      <c r="AF109" s="297"/>
      <c r="AG109" s="297"/>
      <c r="AH109" s="297"/>
      <c r="AI109" s="297"/>
      <c r="AJ109" s="297"/>
      <c r="AK109" s="298"/>
      <c r="AL109" s="298"/>
      <c r="AM109" s="297"/>
      <c r="AN109" s="298"/>
      <c r="AO109" s="298"/>
      <c r="AP109" s="297"/>
      <c r="AQ109" s="506"/>
    </row>
    <row r="110" spans="1:43" s="508" customFormat="1" ht="27" customHeight="1">
      <c r="A110" s="526"/>
      <c r="B110" s="513"/>
      <c r="C110" s="513" t="s">
        <v>29</v>
      </c>
      <c r="D110" s="163"/>
      <c r="E110" s="163">
        <v>285.139</v>
      </c>
      <c r="F110" s="527">
        <f t="shared" si="15"/>
        <v>285.139</v>
      </c>
      <c r="G110" s="261">
        <v>559.43</v>
      </c>
      <c r="H110" s="243"/>
      <c r="I110" s="528">
        <f t="shared" si="14"/>
        <v>559.43</v>
      </c>
      <c r="J110" s="226">
        <v>6.615</v>
      </c>
      <c r="K110" s="226"/>
      <c r="L110" s="529">
        <f t="shared" si="13"/>
        <v>851.184</v>
      </c>
      <c r="M110" s="521"/>
      <c r="N110" s="671"/>
      <c r="O110" s="709"/>
      <c r="P110" s="297"/>
      <c r="Q110" s="297"/>
      <c r="R110" s="297"/>
      <c r="S110" s="297"/>
      <c r="T110" s="297"/>
      <c r="U110" s="297"/>
      <c r="V110" s="297"/>
      <c r="W110" s="297"/>
      <c r="X110" s="297"/>
      <c r="Y110" s="297"/>
      <c r="Z110" s="297"/>
      <c r="AA110" s="297"/>
      <c r="AB110" s="297"/>
      <c r="AC110" s="297"/>
      <c r="AD110" s="297"/>
      <c r="AE110" s="297"/>
      <c r="AF110" s="297"/>
      <c r="AG110" s="297"/>
      <c r="AH110" s="297"/>
      <c r="AI110" s="297"/>
      <c r="AJ110" s="297"/>
      <c r="AK110" s="298"/>
      <c r="AL110" s="298"/>
      <c r="AM110" s="297"/>
      <c r="AN110" s="298"/>
      <c r="AO110" s="298"/>
      <c r="AP110" s="297"/>
      <c r="AQ110" s="506"/>
    </row>
    <row r="111" spans="1:43" s="508" customFormat="1" ht="27" customHeight="1">
      <c r="A111" s="526"/>
      <c r="B111" s="522" t="s">
        <v>112</v>
      </c>
      <c r="C111" s="523" t="s">
        <v>24</v>
      </c>
      <c r="D111" s="158">
        <v>0.4891</v>
      </c>
      <c r="E111" s="158">
        <v>0.0362</v>
      </c>
      <c r="F111" s="524">
        <f t="shared" si="15"/>
        <v>0.5253</v>
      </c>
      <c r="G111" s="260">
        <v>2.2788</v>
      </c>
      <c r="H111" s="242"/>
      <c r="I111" s="233">
        <f t="shared" si="14"/>
        <v>2.2788</v>
      </c>
      <c r="J111" s="225">
        <v>1.7912</v>
      </c>
      <c r="K111" s="225">
        <v>0.1255</v>
      </c>
      <c r="L111" s="525">
        <f t="shared" si="13"/>
        <v>4.7208</v>
      </c>
      <c r="M111" s="521"/>
      <c r="N111" s="671"/>
      <c r="O111" s="709"/>
      <c r="P111" s="297"/>
      <c r="Q111" s="297"/>
      <c r="R111" s="297"/>
      <c r="S111" s="297"/>
      <c r="T111" s="297"/>
      <c r="U111" s="297"/>
      <c r="V111" s="297"/>
      <c r="W111" s="297"/>
      <c r="X111" s="297"/>
      <c r="Y111" s="297"/>
      <c r="Z111" s="297"/>
      <c r="AA111" s="297"/>
      <c r="AB111" s="297"/>
      <c r="AC111" s="297"/>
      <c r="AD111" s="297"/>
      <c r="AE111" s="297"/>
      <c r="AF111" s="297"/>
      <c r="AG111" s="297"/>
      <c r="AH111" s="297"/>
      <c r="AI111" s="297"/>
      <c r="AJ111" s="297"/>
      <c r="AK111" s="298"/>
      <c r="AL111" s="298"/>
      <c r="AM111" s="297"/>
      <c r="AN111" s="298"/>
      <c r="AO111" s="298"/>
      <c r="AP111" s="297"/>
      <c r="AQ111" s="506"/>
    </row>
    <row r="112" spans="1:43" s="508" customFormat="1" ht="27" customHeight="1">
      <c r="A112" s="526"/>
      <c r="B112" s="513"/>
      <c r="C112" s="513" t="s">
        <v>29</v>
      </c>
      <c r="D112" s="163">
        <v>647.93426740905</v>
      </c>
      <c r="E112" s="163">
        <v>69.405</v>
      </c>
      <c r="F112" s="527">
        <f t="shared" si="15"/>
        <v>717.33926740905</v>
      </c>
      <c r="G112" s="261">
        <v>2579.914</v>
      </c>
      <c r="H112" s="243"/>
      <c r="I112" s="528">
        <f t="shared" si="14"/>
        <v>2579.914</v>
      </c>
      <c r="J112" s="226">
        <v>1667.218</v>
      </c>
      <c r="K112" s="226">
        <v>72.158</v>
      </c>
      <c r="L112" s="529">
        <f t="shared" si="13"/>
        <v>5036.62926740905</v>
      </c>
      <c r="M112" s="521"/>
      <c r="N112" s="671"/>
      <c r="O112" s="709"/>
      <c r="P112" s="297"/>
      <c r="Q112" s="297"/>
      <c r="R112" s="297"/>
      <c r="S112" s="297"/>
      <c r="T112" s="297"/>
      <c r="U112" s="297"/>
      <c r="V112" s="297"/>
      <c r="W112" s="297"/>
      <c r="X112" s="297"/>
      <c r="Y112" s="297"/>
      <c r="Z112" s="297"/>
      <c r="AA112" s="297"/>
      <c r="AB112" s="297"/>
      <c r="AC112" s="297"/>
      <c r="AD112" s="297"/>
      <c r="AE112" s="297"/>
      <c r="AF112" s="297"/>
      <c r="AG112" s="297"/>
      <c r="AH112" s="297"/>
      <c r="AI112" s="297"/>
      <c r="AJ112" s="297"/>
      <c r="AK112" s="298"/>
      <c r="AL112" s="298"/>
      <c r="AM112" s="297"/>
      <c r="AN112" s="298"/>
      <c r="AO112" s="298"/>
      <c r="AP112" s="297"/>
      <c r="AQ112" s="506"/>
    </row>
    <row r="113" spans="1:43" s="508" customFormat="1" ht="27" customHeight="1">
      <c r="A113" s="526" t="s">
        <v>113</v>
      </c>
      <c r="B113" s="522" t="s">
        <v>114</v>
      </c>
      <c r="C113" s="523" t="s">
        <v>24</v>
      </c>
      <c r="D113" s="158"/>
      <c r="E113" s="158"/>
      <c r="F113" s="524"/>
      <c r="G113" s="260"/>
      <c r="H113" s="242"/>
      <c r="I113" s="233"/>
      <c r="J113" s="225"/>
      <c r="K113" s="225">
        <v>38.1</v>
      </c>
      <c r="L113" s="525">
        <f t="shared" si="13"/>
        <v>38.1</v>
      </c>
      <c r="M113" s="521"/>
      <c r="N113" s="671"/>
      <c r="O113" s="709"/>
      <c r="P113" s="297"/>
      <c r="Q113" s="297"/>
      <c r="R113" s="297"/>
      <c r="S113" s="297"/>
      <c r="T113" s="297"/>
      <c r="U113" s="297"/>
      <c r="V113" s="297"/>
      <c r="W113" s="297"/>
      <c r="X113" s="297"/>
      <c r="Y113" s="297"/>
      <c r="Z113" s="297"/>
      <c r="AA113" s="297"/>
      <c r="AB113" s="297"/>
      <c r="AC113" s="297"/>
      <c r="AD113" s="297"/>
      <c r="AE113" s="297"/>
      <c r="AF113" s="297"/>
      <c r="AG113" s="297"/>
      <c r="AH113" s="297"/>
      <c r="AI113" s="297"/>
      <c r="AJ113" s="297"/>
      <c r="AK113" s="298"/>
      <c r="AL113" s="298"/>
      <c r="AM113" s="297"/>
      <c r="AN113" s="298"/>
      <c r="AO113" s="298"/>
      <c r="AP113" s="297"/>
      <c r="AQ113" s="506"/>
    </row>
    <row r="114" spans="1:43" s="508" customFormat="1" ht="27" customHeight="1">
      <c r="A114" s="526"/>
      <c r="B114" s="513"/>
      <c r="C114" s="513" t="s">
        <v>29</v>
      </c>
      <c r="D114" s="163"/>
      <c r="E114" s="163"/>
      <c r="F114" s="527"/>
      <c r="G114" s="261"/>
      <c r="H114" s="243"/>
      <c r="I114" s="528"/>
      <c r="J114" s="226"/>
      <c r="K114" s="226">
        <v>1420.178</v>
      </c>
      <c r="L114" s="529">
        <f t="shared" si="13"/>
        <v>1420.178</v>
      </c>
      <c r="M114" s="521"/>
      <c r="N114" s="671"/>
      <c r="O114" s="709"/>
      <c r="P114" s="297"/>
      <c r="Q114" s="297"/>
      <c r="R114" s="297"/>
      <c r="S114" s="297"/>
      <c r="T114" s="297"/>
      <c r="U114" s="297"/>
      <c r="V114" s="297"/>
      <c r="W114" s="297"/>
      <c r="X114" s="297"/>
      <c r="Y114" s="297"/>
      <c r="Z114" s="297"/>
      <c r="AA114" s="297"/>
      <c r="AB114" s="297"/>
      <c r="AC114" s="297"/>
      <c r="AD114" s="297"/>
      <c r="AE114" s="297"/>
      <c r="AF114" s="297"/>
      <c r="AG114" s="297"/>
      <c r="AH114" s="297"/>
      <c r="AI114" s="297"/>
      <c r="AJ114" s="297"/>
      <c r="AK114" s="298"/>
      <c r="AL114" s="298"/>
      <c r="AM114" s="297"/>
      <c r="AN114" s="298"/>
      <c r="AO114" s="298"/>
      <c r="AP114" s="297"/>
      <c r="AQ114" s="506"/>
    </row>
    <row r="115" spans="1:43" s="508" customFormat="1" ht="27" customHeight="1">
      <c r="A115" s="526"/>
      <c r="B115" s="522" t="s">
        <v>115</v>
      </c>
      <c r="C115" s="523" t="s">
        <v>24</v>
      </c>
      <c r="D115" s="158"/>
      <c r="E115" s="158"/>
      <c r="F115" s="524"/>
      <c r="G115" s="260">
        <v>4.5756</v>
      </c>
      <c r="H115" s="242"/>
      <c r="I115" s="233">
        <f t="shared" si="14"/>
        <v>4.5756</v>
      </c>
      <c r="J115" s="225">
        <v>0.1617</v>
      </c>
      <c r="K115" s="225">
        <v>0.019</v>
      </c>
      <c r="L115" s="525">
        <f t="shared" si="13"/>
        <v>4.7562999999999995</v>
      </c>
      <c r="M115" s="521"/>
      <c r="N115" s="671"/>
      <c r="O115" s="709"/>
      <c r="P115" s="297"/>
      <c r="Q115" s="297"/>
      <c r="R115" s="297"/>
      <c r="S115" s="297"/>
      <c r="T115" s="297"/>
      <c r="U115" s="297"/>
      <c r="V115" s="297"/>
      <c r="W115" s="297"/>
      <c r="X115" s="297"/>
      <c r="Y115" s="297"/>
      <c r="Z115" s="297"/>
      <c r="AA115" s="297"/>
      <c r="AB115" s="297"/>
      <c r="AC115" s="297"/>
      <c r="AD115" s="297"/>
      <c r="AE115" s="297"/>
      <c r="AF115" s="297"/>
      <c r="AG115" s="297"/>
      <c r="AH115" s="297"/>
      <c r="AI115" s="297"/>
      <c r="AJ115" s="297"/>
      <c r="AK115" s="298"/>
      <c r="AL115" s="298"/>
      <c r="AM115" s="297"/>
      <c r="AN115" s="298"/>
      <c r="AO115" s="298"/>
      <c r="AP115" s="297"/>
      <c r="AQ115" s="506"/>
    </row>
    <row r="116" spans="1:43" s="508" customFormat="1" ht="27" customHeight="1">
      <c r="A116" s="526"/>
      <c r="B116" s="513"/>
      <c r="C116" s="513" t="s">
        <v>29</v>
      </c>
      <c r="D116" s="163"/>
      <c r="E116" s="163"/>
      <c r="F116" s="527"/>
      <c r="G116" s="261">
        <v>8385.361</v>
      </c>
      <c r="H116" s="243"/>
      <c r="I116" s="528">
        <f t="shared" si="14"/>
        <v>8385.361</v>
      </c>
      <c r="J116" s="226">
        <v>160.718</v>
      </c>
      <c r="K116" s="226">
        <v>15.96</v>
      </c>
      <c r="L116" s="529">
        <f t="shared" si="13"/>
        <v>8562.039</v>
      </c>
      <c r="M116" s="521"/>
      <c r="N116" s="671"/>
      <c r="O116" s="709"/>
      <c r="P116" s="297"/>
      <c r="Q116" s="297"/>
      <c r="R116" s="297"/>
      <c r="S116" s="297"/>
      <c r="T116" s="297"/>
      <c r="U116" s="297"/>
      <c r="V116" s="297"/>
      <c r="W116" s="297"/>
      <c r="X116" s="297"/>
      <c r="Y116" s="297"/>
      <c r="Z116" s="297"/>
      <c r="AA116" s="297"/>
      <c r="AB116" s="297"/>
      <c r="AC116" s="297"/>
      <c r="AD116" s="297"/>
      <c r="AE116" s="297"/>
      <c r="AF116" s="297"/>
      <c r="AG116" s="297"/>
      <c r="AH116" s="297"/>
      <c r="AI116" s="297"/>
      <c r="AJ116" s="297"/>
      <c r="AK116" s="298"/>
      <c r="AL116" s="298"/>
      <c r="AM116" s="297"/>
      <c r="AN116" s="298"/>
      <c r="AO116" s="298"/>
      <c r="AP116" s="297"/>
      <c r="AQ116" s="506"/>
    </row>
    <row r="117" spans="1:43" s="508" customFormat="1" ht="27" customHeight="1">
      <c r="A117" s="526" t="s">
        <v>116</v>
      </c>
      <c r="B117" s="522" t="s">
        <v>117</v>
      </c>
      <c r="C117" s="523" t="s">
        <v>24</v>
      </c>
      <c r="D117" s="158">
        <v>0.4826</v>
      </c>
      <c r="E117" s="158">
        <v>0.36</v>
      </c>
      <c r="F117" s="524">
        <f t="shared" si="15"/>
        <v>0.8426</v>
      </c>
      <c r="G117" s="260">
        <v>0.6584</v>
      </c>
      <c r="H117" s="242"/>
      <c r="I117" s="233">
        <f t="shared" si="14"/>
        <v>0.6584</v>
      </c>
      <c r="J117" s="543">
        <v>0</v>
      </c>
      <c r="K117" s="225">
        <v>0.39</v>
      </c>
      <c r="L117" s="525">
        <f t="shared" si="13"/>
        <v>1.891</v>
      </c>
      <c r="M117" s="521"/>
      <c r="N117" s="671"/>
      <c r="O117" s="709"/>
      <c r="P117" s="297"/>
      <c r="Q117" s="297"/>
      <c r="R117" s="297"/>
      <c r="S117" s="297"/>
      <c r="T117" s="297"/>
      <c r="U117" s="297"/>
      <c r="V117" s="297"/>
      <c r="W117" s="297"/>
      <c r="X117" s="297"/>
      <c r="Y117" s="297"/>
      <c r="Z117" s="297"/>
      <c r="AA117" s="297"/>
      <c r="AB117" s="297"/>
      <c r="AC117" s="297"/>
      <c r="AD117" s="297"/>
      <c r="AE117" s="297"/>
      <c r="AF117" s="297"/>
      <c r="AG117" s="297"/>
      <c r="AH117" s="297"/>
      <c r="AI117" s="297"/>
      <c r="AJ117" s="297"/>
      <c r="AK117" s="298"/>
      <c r="AL117" s="298"/>
      <c r="AM117" s="297"/>
      <c r="AN117" s="298"/>
      <c r="AO117" s="298"/>
      <c r="AP117" s="297"/>
      <c r="AQ117" s="506"/>
    </row>
    <row r="118" spans="1:43" s="508" customFormat="1" ht="27" customHeight="1">
      <c r="A118" s="526"/>
      <c r="B118" s="513"/>
      <c r="C118" s="513" t="s">
        <v>29</v>
      </c>
      <c r="D118" s="163">
        <v>202.69208365308066</v>
      </c>
      <c r="E118" s="163">
        <v>151.2</v>
      </c>
      <c r="F118" s="527">
        <f t="shared" si="15"/>
        <v>353.89208365308065</v>
      </c>
      <c r="G118" s="261">
        <v>948.286</v>
      </c>
      <c r="H118" s="243"/>
      <c r="I118" s="528">
        <f t="shared" si="14"/>
        <v>948.286</v>
      </c>
      <c r="J118" s="226">
        <v>15.12</v>
      </c>
      <c r="K118" s="226">
        <v>27.3</v>
      </c>
      <c r="L118" s="529">
        <f t="shared" si="13"/>
        <v>1344.5980836530805</v>
      </c>
      <c r="M118" s="521"/>
      <c r="N118" s="671"/>
      <c r="O118" s="709"/>
      <c r="P118" s="297"/>
      <c r="Q118" s="297"/>
      <c r="R118" s="297"/>
      <c r="S118" s="297"/>
      <c r="T118" s="297"/>
      <c r="U118" s="297"/>
      <c r="V118" s="297"/>
      <c r="W118" s="297"/>
      <c r="X118" s="297"/>
      <c r="Y118" s="297"/>
      <c r="Z118" s="297"/>
      <c r="AA118" s="297"/>
      <c r="AB118" s="297"/>
      <c r="AC118" s="297"/>
      <c r="AD118" s="297"/>
      <c r="AE118" s="297"/>
      <c r="AF118" s="297"/>
      <c r="AG118" s="297"/>
      <c r="AH118" s="297"/>
      <c r="AI118" s="297"/>
      <c r="AJ118" s="297"/>
      <c r="AK118" s="298"/>
      <c r="AL118" s="298"/>
      <c r="AM118" s="297"/>
      <c r="AN118" s="298"/>
      <c r="AO118" s="298"/>
      <c r="AP118" s="297"/>
      <c r="AQ118" s="506"/>
    </row>
    <row r="119" spans="1:43" s="508" customFormat="1" ht="27" customHeight="1">
      <c r="A119" s="526"/>
      <c r="B119" s="522" t="s">
        <v>118</v>
      </c>
      <c r="C119" s="523" t="s">
        <v>24</v>
      </c>
      <c r="D119" s="158">
        <v>4.7946</v>
      </c>
      <c r="E119" s="158">
        <v>0.5554</v>
      </c>
      <c r="F119" s="524">
        <f t="shared" si="15"/>
        <v>5.35</v>
      </c>
      <c r="G119" s="260">
        <v>2.4142</v>
      </c>
      <c r="H119" s="242"/>
      <c r="I119" s="233">
        <f t="shared" si="14"/>
        <v>2.4142</v>
      </c>
      <c r="J119" s="225">
        <v>0.0572</v>
      </c>
      <c r="K119" s="225">
        <v>0.07</v>
      </c>
      <c r="L119" s="525">
        <f t="shared" si="13"/>
        <v>7.8914</v>
      </c>
      <c r="M119" s="521"/>
      <c r="N119" s="671"/>
      <c r="O119" s="709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7"/>
      <c r="AE119" s="297"/>
      <c r="AF119" s="297"/>
      <c r="AG119" s="297"/>
      <c r="AH119" s="297"/>
      <c r="AI119" s="297"/>
      <c r="AJ119" s="297"/>
      <c r="AK119" s="298"/>
      <c r="AL119" s="298"/>
      <c r="AM119" s="297"/>
      <c r="AN119" s="298"/>
      <c r="AO119" s="298"/>
      <c r="AP119" s="297"/>
      <c r="AQ119" s="506"/>
    </row>
    <row r="120" spans="1:43" s="508" customFormat="1" ht="27" customHeight="1">
      <c r="A120" s="526"/>
      <c r="B120" s="513"/>
      <c r="C120" s="513" t="s">
        <v>29</v>
      </c>
      <c r="D120" s="163">
        <v>2497.930030921083</v>
      </c>
      <c r="E120" s="163">
        <v>197.154</v>
      </c>
      <c r="F120" s="527">
        <f t="shared" si="15"/>
        <v>2695.084030921083</v>
      </c>
      <c r="G120" s="261">
        <v>1609.634</v>
      </c>
      <c r="H120" s="243"/>
      <c r="I120" s="528">
        <f t="shared" si="14"/>
        <v>1609.634</v>
      </c>
      <c r="J120" s="226">
        <v>135.442</v>
      </c>
      <c r="K120" s="226">
        <v>47.782</v>
      </c>
      <c r="L120" s="529">
        <f t="shared" si="13"/>
        <v>4487.942030921083</v>
      </c>
      <c r="M120" s="521"/>
      <c r="N120" s="671"/>
      <c r="O120" s="709"/>
      <c r="P120" s="297"/>
      <c r="Q120" s="297"/>
      <c r="R120" s="297"/>
      <c r="S120" s="297"/>
      <c r="T120" s="297"/>
      <c r="U120" s="297"/>
      <c r="V120" s="297"/>
      <c r="W120" s="297"/>
      <c r="X120" s="297"/>
      <c r="Y120" s="297"/>
      <c r="Z120" s="297"/>
      <c r="AA120" s="297"/>
      <c r="AB120" s="297"/>
      <c r="AC120" s="297"/>
      <c r="AD120" s="297"/>
      <c r="AE120" s="297"/>
      <c r="AF120" s="297"/>
      <c r="AG120" s="297"/>
      <c r="AH120" s="297"/>
      <c r="AI120" s="297"/>
      <c r="AJ120" s="297"/>
      <c r="AK120" s="298"/>
      <c r="AL120" s="298"/>
      <c r="AM120" s="297"/>
      <c r="AN120" s="298"/>
      <c r="AO120" s="298"/>
      <c r="AP120" s="297"/>
      <c r="AQ120" s="506"/>
    </row>
    <row r="121" spans="1:43" s="508" customFormat="1" ht="27" customHeight="1">
      <c r="A121" s="526" t="s">
        <v>35</v>
      </c>
      <c r="B121" s="522" t="s">
        <v>119</v>
      </c>
      <c r="C121" s="523" t="s">
        <v>24</v>
      </c>
      <c r="D121" s="158">
        <v>1.8747</v>
      </c>
      <c r="E121" s="158">
        <v>0.7323</v>
      </c>
      <c r="F121" s="524">
        <f t="shared" si="15"/>
        <v>2.607</v>
      </c>
      <c r="G121" s="260">
        <v>1.7599</v>
      </c>
      <c r="H121" s="242"/>
      <c r="I121" s="233">
        <f t="shared" si="14"/>
        <v>1.7599</v>
      </c>
      <c r="J121" s="225">
        <v>1.1124</v>
      </c>
      <c r="K121" s="225">
        <v>0.3097</v>
      </c>
      <c r="L121" s="525">
        <f t="shared" si="13"/>
        <v>5.789000000000001</v>
      </c>
      <c r="M121" s="521"/>
      <c r="N121" s="671"/>
      <c r="O121" s="709"/>
      <c r="P121" s="297"/>
      <c r="Q121" s="297"/>
      <c r="R121" s="297"/>
      <c r="S121" s="297"/>
      <c r="T121" s="297"/>
      <c r="U121" s="297"/>
      <c r="V121" s="297"/>
      <c r="W121" s="297"/>
      <c r="X121" s="297"/>
      <c r="Y121" s="297"/>
      <c r="Z121" s="297"/>
      <c r="AA121" s="297"/>
      <c r="AB121" s="297"/>
      <c r="AC121" s="297"/>
      <c r="AD121" s="297"/>
      <c r="AE121" s="297"/>
      <c r="AF121" s="297"/>
      <c r="AG121" s="297"/>
      <c r="AH121" s="297"/>
      <c r="AI121" s="297"/>
      <c r="AJ121" s="297"/>
      <c r="AK121" s="298"/>
      <c r="AL121" s="298"/>
      <c r="AM121" s="297"/>
      <c r="AN121" s="298"/>
      <c r="AO121" s="298"/>
      <c r="AP121" s="297"/>
      <c r="AQ121" s="506"/>
    </row>
    <row r="122" spans="1:43" s="508" customFormat="1" ht="27" customHeight="1">
      <c r="A122" s="526"/>
      <c r="B122" s="513"/>
      <c r="C122" s="569" t="s">
        <v>29</v>
      </c>
      <c r="D122" s="570">
        <v>2208.9384116513074</v>
      </c>
      <c r="E122" s="163">
        <v>292.962</v>
      </c>
      <c r="F122" s="527">
        <f t="shared" si="15"/>
        <v>2501.9004116513074</v>
      </c>
      <c r="G122" s="261">
        <v>3264.674</v>
      </c>
      <c r="H122" s="243"/>
      <c r="I122" s="528">
        <f t="shared" si="14"/>
        <v>3264.674</v>
      </c>
      <c r="J122" s="226">
        <v>342.591</v>
      </c>
      <c r="K122" s="226">
        <v>178.155</v>
      </c>
      <c r="L122" s="529">
        <f t="shared" si="13"/>
        <v>6287.320411651307</v>
      </c>
      <c r="M122" s="521"/>
      <c r="N122" s="671"/>
      <c r="O122" s="709"/>
      <c r="P122" s="297"/>
      <c r="Q122" s="297"/>
      <c r="R122" s="297"/>
      <c r="S122" s="297"/>
      <c r="T122" s="297"/>
      <c r="U122" s="297"/>
      <c r="V122" s="297"/>
      <c r="W122" s="297"/>
      <c r="X122" s="297"/>
      <c r="Y122" s="297"/>
      <c r="Z122" s="297"/>
      <c r="AA122" s="297"/>
      <c r="AB122" s="297"/>
      <c r="AC122" s="297"/>
      <c r="AD122" s="297"/>
      <c r="AE122" s="297"/>
      <c r="AF122" s="297"/>
      <c r="AG122" s="297"/>
      <c r="AH122" s="297"/>
      <c r="AI122" s="297"/>
      <c r="AJ122" s="297"/>
      <c r="AK122" s="298"/>
      <c r="AL122" s="298"/>
      <c r="AM122" s="297"/>
      <c r="AN122" s="298"/>
      <c r="AO122" s="298"/>
      <c r="AP122" s="297"/>
      <c r="AQ122" s="506"/>
    </row>
    <row r="123" spans="1:43" s="508" customFormat="1" ht="27" customHeight="1">
      <c r="A123" s="521"/>
      <c r="B123" s="522" t="s">
        <v>31</v>
      </c>
      <c r="C123" s="523" t="s">
        <v>24</v>
      </c>
      <c r="D123" s="158">
        <v>0.0045</v>
      </c>
      <c r="E123" s="158">
        <v>0.015</v>
      </c>
      <c r="F123" s="524">
        <f t="shared" si="15"/>
        <v>0.0195</v>
      </c>
      <c r="G123" s="260">
        <v>0.7057</v>
      </c>
      <c r="H123" s="242"/>
      <c r="I123" s="233">
        <f t="shared" si="14"/>
        <v>0.7057</v>
      </c>
      <c r="J123" s="225"/>
      <c r="K123" s="225"/>
      <c r="L123" s="525">
        <f t="shared" si="13"/>
        <v>0.7252</v>
      </c>
      <c r="M123" s="521"/>
      <c r="N123" s="671"/>
      <c r="O123" s="709"/>
      <c r="P123" s="297"/>
      <c r="Q123" s="297"/>
      <c r="R123" s="297"/>
      <c r="S123" s="297"/>
      <c r="T123" s="297"/>
      <c r="U123" s="297"/>
      <c r="V123" s="297"/>
      <c r="W123" s="297"/>
      <c r="X123" s="297"/>
      <c r="Y123" s="297"/>
      <c r="Z123" s="297"/>
      <c r="AA123" s="297"/>
      <c r="AB123" s="297"/>
      <c r="AC123" s="297"/>
      <c r="AD123" s="297"/>
      <c r="AE123" s="297"/>
      <c r="AF123" s="297"/>
      <c r="AG123" s="297"/>
      <c r="AH123" s="297"/>
      <c r="AI123" s="297"/>
      <c r="AJ123" s="297"/>
      <c r="AK123" s="298"/>
      <c r="AL123" s="298"/>
      <c r="AM123" s="297"/>
      <c r="AN123" s="298"/>
      <c r="AO123" s="298"/>
      <c r="AP123" s="297"/>
      <c r="AQ123" s="506"/>
    </row>
    <row r="124" spans="1:43" s="508" customFormat="1" ht="27" customHeight="1">
      <c r="A124" s="521"/>
      <c r="B124" s="513" t="s">
        <v>120</v>
      </c>
      <c r="C124" s="513" t="s">
        <v>29</v>
      </c>
      <c r="D124" s="163">
        <v>28.35001170033764</v>
      </c>
      <c r="E124" s="163">
        <v>8.925</v>
      </c>
      <c r="F124" s="527">
        <f t="shared" si="15"/>
        <v>37.27501170033764</v>
      </c>
      <c r="G124" s="261">
        <v>612.57</v>
      </c>
      <c r="H124" s="243"/>
      <c r="I124" s="528">
        <f t="shared" si="14"/>
        <v>612.57</v>
      </c>
      <c r="J124" s="226"/>
      <c r="K124" s="226"/>
      <c r="L124" s="529">
        <f t="shared" si="13"/>
        <v>649.8450117003376</v>
      </c>
      <c r="M124" s="521"/>
      <c r="N124" s="671"/>
      <c r="O124" s="709"/>
      <c r="P124" s="297"/>
      <c r="Q124" s="297"/>
      <c r="R124" s="297"/>
      <c r="S124" s="297"/>
      <c r="T124" s="297"/>
      <c r="U124" s="297"/>
      <c r="V124" s="297"/>
      <c r="W124" s="297"/>
      <c r="X124" s="297"/>
      <c r="Y124" s="297"/>
      <c r="Z124" s="297"/>
      <c r="AA124" s="297"/>
      <c r="AB124" s="297"/>
      <c r="AC124" s="297"/>
      <c r="AD124" s="297"/>
      <c r="AE124" s="297"/>
      <c r="AF124" s="297"/>
      <c r="AG124" s="297"/>
      <c r="AH124" s="297"/>
      <c r="AI124" s="297"/>
      <c r="AJ124" s="297"/>
      <c r="AK124" s="298"/>
      <c r="AL124" s="298"/>
      <c r="AM124" s="297"/>
      <c r="AN124" s="298"/>
      <c r="AO124" s="298"/>
      <c r="AP124" s="297"/>
      <c r="AQ124" s="506"/>
    </row>
    <row r="125" spans="1:43" s="508" customFormat="1" ht="27" customHeight="1">
      <c r="A125" s="521"/>
      <c r="B125" s="522" t="s">
        <v>36</v>
      </c>
      <c r="C125" s="523" t="s">
        <v>24</v>
      </c>
      <c r="D125" s="188">
        <f aca="true" t="shared" si="18" ref="D125:K126">D103+D105+D107+D109+D111+D113+D115+D117+D119+D121+D123</f>
        <v>9.1339</v>
      </c>
      <c r="E125" s="188">
        <f t="shared" si="18"/>
        <v>4.4606</v>
      </c>
      <c r="F125" s="524">
        <f t="shared" si="18"/>
        <v>13.5945</v>
      </c>
      <c r="G125" s="189">
        <f t="shared" si="18"/>
        <v>183.5245</v>
      </c>
      <c r="H125" s="176"/>
      <c r="I125" s="233">
        <f>I103+I105+I107+I109+I111+I113+I115+I117+I119+I121+I123</f>
        <v>183.5245</v>
      </c>
      <c r="J125" s="233">
        <f t="shared" si="18"/>
        <v>10.055</v>
      </c>
      <c r="K125" s="233">
        <f t="shared" si="18"/>
        <v>49.6423</v>
      </c>
      <c r="L125" s="525">
        <f>F125+J125+I125+K125</f>
        <v>256.81629999999996</v>
      </c>
      <c r="M125" s="521"/>
      <c r="N125" s="671"/>
      <c r="O125" s="709"/>
      <c r="P125" s="297"/>
      <c r="Q125" s="297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7"/>
      <c r="AC125" s="297"/>
      <c r="AD125" s="297"/>
      <c r="AE125" s="297"/>
      <c r="AF125" s="297"/>
      <c r="AG125" s="297"/>
      <c r="AH125" s="297"/>
      <c r="AI125" s="297"/>
      <c r="AJ125" s="297"/>
      <c r="AK125" s="298"/>
      <c r="AL125" s="298"/>
      <c r="AM125" s="297"/>
      <c r="AN125" s="298"/>
      <c r="AO125" s="298"/>
      <c r="AP125" s="297"/>
      <c r="AQ125" s="506"/>
    </row>
    <row r="126" spans="1:43" s="508" customFormat="1" ht="27" customHeight="1">
      <c r="A126" s="511"/>
      <c r="B126" s="513"/>
      <c r="C126" s="513" t="s">
        <v>29</v>
      </c>
      <c r="D126" s="368">
        <f t="shared" si="18"/>
        <v>6470.189820313024</v>
      </c>
      <c r="E126" s="368">
        <f t="shared" si="18"/>
        <v>2571.186</v>
      </c>
      <c r="F126" s="527">
        <f t="shared" si="18"/>
        <v>9041.375820313026</v>
      </c>
      <c r="G126" s="539">
        <f t="shared" si="18"/>
        <v>81770.38600000001</v>
      </c>
      <c r="H126" s="177"/>
      <c r="I126" s="528">
        <f>I104+I106+I108+I110+I112+I114+I116+I118+I120+I122+I124</f>
        <v>81770.38600000001</v>
      </c>
      <c r="J126" s="528">
        <f t="shared" si="18"/>
        <v>6211.165</v>
      </c>
      <c r="K126" s="568">
        <f t="shared" si="18"/>
        <v>4219.595</v>
      </c>
      <c r="L126" s="529">
        <f t="shared" si="13"/>
        <v>101242.52182031304</v>
      </c>
      <c r="M126" s="521"/>
      <c r="N126" s="671"/>
      <c r="O126" s="709"/>
      <c r="P126" s="297"/>
      <c r="Q126" s="297"/>
      <c r="R126" s="297"/>
      <c r="S126" s="297"/>
      <c r="T126" s="297"/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/>
      <c r="AK126" s="298"/>
      <c r="AL126" s="298"/>
      <c r="AM126" s="297"/>
      <c r="AN126" s="298"/>
      <c r="AO126" s="298"/>
      <c r="AP126" s="297"/>
      <c r="AQ126" s="506"/>
    </row>
    <row r="127" spans="1:43" s="508" customFormat="1" ht="27" customHeight="1">
      <c r="A127" s="521" t="s">
        <v>128</v>
      </c>
      <c r="B127" s="522" t="s">
        <v>121</v>
      </c>
      <c r="C127" s="523" t="s">
        <v>24</v>
      </c>
      <c r="D127" s="158"/>
      <c r="E127" s="158"/>
      <c r="F127" s="524"/>
      <c r="G127" s="260"/>
      <c r="H127" s="242"/>
      <c r="I127" s="233"/>
      <c r="J127" s="225"/>
      <c r="K127" s="225"/>
      <c r="L127" s="525"/>
      <c r="M127" s="521"/>
      <c r="N127" s="671"/>
      <c r="O127" s="709"/>
      <c r="P127" s="297"/>
      <c r="Q127" s="297"/>
      <c r="R127" s="297"/>
      <c r="S127" s="297"/>
      <c r="T127" s="297"/>
      <c r="U127" s="297"/>
      <c r="V127" s="297"/>
      <c r="W127" s="297"/>
      <c r="X127" s="297"/>
      <c r="Y127" s="297"/>
      <c r="Z127" s="297"/>
      <c r="AA127" s="297"/>
      <c r="AB127" s="297"/>
      <c r="AC127" s="297"/>
      <c r="AD127" s="297"/>
      <c r="AE127" s="297"/>
      <c r="AF127" s="297"/>
      <c r="AG127" s="297"/>
      <c r="AH127" s="297"/>
      <c r="AI127" s="297"/>
      <c r="AJ127" s="297"/>
      <c r="AK127" s="298"/>
      <c r="AL127" s="298"/>
      <c r="AM127" s="297"/>
      <c r="AN127" s="298"/>
      <c r="AO127" s="298"/>
      <c r="AP127" s="297"/>
      <c r="AQ127" s="506"/>
    </row>
    <row r="128" spans="1:43" s="508" customFormat="1" ht="27" customHeight="1">
      <c r="A128" s="521" t="s">
        <v>128</v>
      </c>
      <c r="B128" s="513"/>
      <c r="C128" s="513" t="s">
        <v>29</v>
      </c>
      <c r="D128" s="163"/>
      <c r="E128" s="163"/>
      <c r="F128" s="527"/>
      <c r="G128" s="261"/>
      <c r="H128" s="243"/>
      <c r="I128" s="528"/>
      <c r="J128" s="226"/>
      <c r="K128" s="226"/>
      <c r="L128" s="529"/>
      <c r="M128" s="521"/>
      <c r="N128" s="671"/>
      <c r="O128" s="709"/>
      <c r="P128" s="297"/>
      <c r="Q128" s="297"/>
      <c r="R128" s="297"/>
      <c r="S128" s="297"/>
      <c r="T128" s="297"/>
      <c r="U128" s="297"/>
      <c r="V128" s="297"/>
      <c r="W128" s="297"/>
      <c r="X128" s="297"/>
      <c r="Y128" s="297"/>
      <c r="Z128" s="297"/>
      <c r="AA128" s="297"/>
      <c r="AB128" s="297"/>
      <c r="AC128" s="297"/>
      <c r="AD128" s="297"/>
      <c r="AE128" s="297"/>
      <c r="AF128" s="297"/>
      <c r="AG128" s="297"/>
      <c r="AH128" s="297"/>
      <c r="AI128" s="297"/>
      <c r="AJ128" s="297"/>
      <c r="AK128" s="298"/>
      <c r="AL128" s="298"/>
      <c r="AM128" s="297"/>
      <c r="AN128" s="298"/>
      <c r="AO128" s="298"/>
      <c r="AP128" s="297"/>
      <c r="AQ128" s="506"/>
    </row>
    <row r="129" spans="1:43" s="508" customFormat="1" ht="27" customHeight="1">
      <c r="A129" s="526" t="s">
        <v>122</v>
      </c>
      <c r="B129" s="522" t="s">
        <v>123</v>
      </c>
      <c r="C129" s="523" t="s">
        <v>24</v>
      </c>
      <c r="D129" s="158">
        <v>0.1</v>
      </c>
      <c r="E129" s="158"/>
      <c r="F129" s="524">
        <f t="shared" si="15"/>
        <v>0.1</v>
      </c>
      <c r="G129" s="260"/>
      <c r="H129" s="242"/>
      <c r="I129" s="233"/>
      <c r="J129" s="225">
        <v>41.7615</v>
      </c>
      <c r="K129" s="225"/>
      <c r="L129" s="525">
        <f t="shared" si="13"/>
        <v>41.8615</v>
      </c>
      <c r="M129" s="521"/>
      <c r="N129" s="671"/>
      <c r="O129" s="709"/>
      <c r="P129" s="297"/>
      <c r="Q129" s="297"/>
      <c r="R129" s="297"/>
      <c r="S129" s="297"/>
      <c r="T129" s="297"/>
      <c r="U129" s="297"/>
      <c r="V129" s="297"/>
      <c r="W129" s="297"/>
      <c r="X129" s="297"/>
      <c r="Y129" s="297"/>
      <c r="Z129" s="297"/>
      <c r="AA129" s="297"/>
      <c r="AB129" s="297"/>
      <c r="AC129" s="297"/>
      <c r="AD129" s="297"/>
      <c r="AE129" s="297"/>
      <c r="AF129" s="297"/>
      <c r="AG129" s="297"/>
      <c r="AH129" s="297"/>
      <c r="AI129" s="297"/>
      <c r="AJ129" s="297"/>
      <c r="AK129" s="298"/>
      <c r="AL129" s="298"/>
      <c r="AM129" s="297"/>
      <c r="AN129" s="298"/>
      <c r="AO129" s="298"/>
      <c r="AP129" s="297"/>
      <c r="AQ129" s="506"/>
    </row>
    <row r="130" spans="1:43" s="508" customFormat="1" ht="27" customHeight="1">
      <c r="A130" s="526"/>
      <c r="B130" s="513"/>
      <c r="C130" s="513" t="s">
        <v>29</v>
      </c>
      <c r="D130" s="163">
        <v>9.24000381344338</v>
      </c>
      <c r="E130" s="163"/>
      <c r="F130" s="527">
        <f t="shared" si="15"/>
        <v>9.24000381344338</v>
      </c>
      <c r="G130" s="261"/>
      <c r="H130" s="243"/>
      <c r="I130" s="528"/>
      <c r="J130" s="226">
        <v>7543.765</v>
      </c>
      <c r="K130" s="226"/>
      <c r="L130" s="529">
        <f t="shared" si="13"/>
        <v>7553.005003813444</v>
      </c>
      <c r="M130" s="521"/>
      <c r="N130" s="671"/>
      <c r="O130" s="709"/>
      <c r="P130" s="297"/>
      <c r="Q130" s="297"/>
      <c r="R130" s="297"/>
      <c r="S130" s="297"/>
      <c r="T130" s="297"/>
      <c r="U130" s="297"/>
      <c r="V130" s="297"/>
      <c r="W130" s="297"/>
      <c r="X130" s="297"/>
      <c r="Y130" s="297"/>
      <c r="Z130" s="297"/>
      <c r="AA130" s="297"/>
      <c r="AB130" s="297"/>
      <c r="AC130" s="297"/>
      <c r="AD130" s="297"/>
      <c r="AE130" s="297"/>
      <c r="AF130" s="297"/>
      <c r="AG130" s="297"/>
      <c r="AH130" s="297"/>
      <c r="AI130" s="297"/>
      <c r="AJ130" s="297"/>
      <c r="AK130" s="298"/>
      <c r="AL130" s="298"/>
      <c r="AM130" s="297"/>
      <c r="AN130" s="298"/>
      <c r="AO130" s="298"/>
      <c r="AP130" s="297"/>
      <c r="AQ130" s="506"/>
    </row>
    <row r="131" spans="1:43" s="508" customFormat="1" ht="27" customHeight="1">
      <c r="A131" s="526" t="s">
        <v>124</v>
      </c>
      <c r="B131" s="522" t="s">
        <v>31</v>
      </c>
      <c r="C131" s="523" t="s">
        <v>24</v>
      </c>
      <c r="D131" s="158">
        <v>0.4498</v>
      </c>
      <c r="E131" s="158">
        <v>0.4175</v>
      </c>
      <c r="F131" s="524">
        <f t="shared" si="15"/>
        <v>0.8673</v>
      </c>
      <c r="G131" s="260">
        <v>5.4853</v>
      </c>
      <c r="H131" s="242"/>
      <c r="I131" s="233">
        <f t="shared" si="14"/>
        <v>5.4853</v>
      </c>
      <c r="J131" s="225">
        <v>0.8688</v>
      </c>
      <c r="K131" s="225">
        <v>0.0164</v>
      </c>
      <c r="L131" s="525">
        <f t="shared" si="13"/>
        <v>7.237799999999999</v>
      </c>
      <c r="M131" s="521"/>
      <c r="N131" s="671"/>
      <c r="O131" s="709"/>
      <c r="P131" s="297"/>
      <c r="Q131" s="297"/>
      <c r="R131" s="297"/>
      <c r="S131" s="297"/>
      <c r="T131" s="297"/>
      <c r="U131" s="297"/>
      <c r="V131" s="297"/>
      <c r="W131" s="297"/>
      <c r="X131" s="297"/>
      <c r="Y131" s="297"/>
      <c r="Z131" s="297"/>
      <c r="AA131" s="297"/>
      <c r="AB131" s="297"/>
      <c r="AC131" s="297"/>
      <c r="AD131" s="297"/>
      <c r="AE131" s="297"/>
      <c r="AF131" s="297"/>
      <c r="AG131" s="297"/>
      <c r="AH131" s="297"/>
      <c r="AI131" s="297"/>
      <c r="AJ131" s="297"/>
      <c r="AK131" s="298"/>
      <c r="AL131" s="298"/>
      <c r="AM131" s="297"/>
      <c r="AN131" s="298"/>
      <c r="AO131" s="298"/>
      <c r="AP131" s="297"/>
      <c r="AQ131" s="506"/>
    </row>
    <row r="132" spans="1:43" s="508" customFormat="1" ht="27" customHeight="1">
      <c r="A132" s="526"/>
      <c r="B132" s="522" t="s">
        <v>125</v>
      </c>
      <c r="C132" s="523" t="s">
        <v>126</v>
      </c>
      <c r="D132" s="158"/>
      <c r="E132" s="158"/>
      <c r="F132" s="524"/>
      <c r="G132" s="260"/>
      <c r="H132" s="242"/>
      <c r="I132" s="233"/>
      <c r="J132" s="225"/>
      <c r="K132" s="225"/>
      <c r="L132" s="525"/>
      <c r="M132" s="521"/>
      <c r="N132" s="671"/>
      <c r="O132" s="709"/>
      <c r="P132" s="297"/>
      <c r="Q132" s="297"/>
      <c r="R132" s="297"/>
      <c r="S132" s="297"/>
      <c r="T132" s="297"/>
      <c r="U132" s="297"/>
      <c r="V132" s="297"/>
      <c r="W132" s="297"/>
      <c r="X132" s="297"/>
      <c r="Y132" s="297"/>
      <c r="Z132" s="297"/>
      <c r="AA132" s="297"/>
      <c r="AB132" s="297"/>
      <c r="AC132" s="297"/>
      <c r="AD132" s="297"/>
      <c r="AE132" s="297"/>
      <c r="AF132" s="297"/>
      <c r="AG132" s="297"/>
      <c r="AH132" s="297"/>
      <c r="AI132" s="297"/>
      <c r="AJ132" s="297"/>
      <c r="AK132" s="298"/>
      <c r="AL132" s="298"/>
      <c r="AM132" s="297"/>
      <c r="AN132" s="298"/>
      <c r="AO132" s="298"/>
      <c r="AP132" s="297"/>
      <c r="AQ132" s="506"/>
    </row>
    <row r="133" spans="1:43" s="508" customFormat="1" ht="27" customHeight="1">
      <c r="A133" s="526" t="s">
        <v>35</v>
      </c>
      <c r="B133" s="513"/>
      <c r="C133" s="513" t="s">
        <v>29</v>
      </c>
      <c r="D133" s="163">
        <v>194.77508038565304</v>
      </c>
      <c r="E133" s="163">
        <v>202.517</v>
      </c>
      <c r="F133" s="527">
        <f t="shared" si="15"/>
        <v>397.29208038565304</v>
      </c>
      <c r="G133" s="265">
        <v>2656.853</v>
      </c>
      <c r="H133" s="243"/>
      <c r="I133" s="528">
        <f t="shared" si="14"/>
        <v>2656.853</v>
      </c>
      <c r="J133" s="226">
        <v>1458.249</v>
      </c>
      <c r="K133" s="571">
        <v>16.173</v>
      </c>
      <c r="L133" s="529">
        <f t="shared" si="13"/>
        <v>4528.567080385653</v>
      </c>
      <c r="M133" s="521"/>
      <c r="N133" s="671"/>
      <c r="O133" s="709"/>
      <c r="P133" s="297"/>
      <c r="Q133" s="297"/>
      <c r="R133" s="297"/>
      <c r="S133" s="297"/>
      <c r="T133" s="297"/>
      <c r="U133" s="297"/>
      <c r="V133" s="297"/>
      <c r="W133" s="297"/>
      <c r="X133" s="297"/>
      <c r="Y133" s="297"/>
      <c r="Z133" s="297"/>
      <c r="AA133" s="297"/>
      <c r="AB133" s="297"/>
      <c r="AC133" s="297"/>
      <c r="AD133" s="297"/>
      <c r="AE133" s="297"/>
      <c r="AF133" s="297"/>
      <c r="AG133" s="297"/>
      <c r="AH133" s="297"/>
      <c r="AI133" s="297"/>
      <c r="AJ133" s="297"/>
      <c r="AK133" s="298"/>
      <c r="AL133" s="298"/>
      <c r="AM133" s="297"/>
      <c r="AN133" s="298"/>
      <c r="AO133" s="298"/>
      <c r="AP133" s="297"/>
      <c r="AQ133" s="506"/>
    </row>
    <row r="134" spans="1:43" s="508" customFormat="1" ht="27" customHeight="1">
      <c r="A134" s="521"/>
      <c r="B134" s="522" t="s">
        <v>128</v>
      </c>
      <c r="C134" s="523" t="s">
        <v>24</v>
      </c>
      <c r="D134" s="158">
        <f aca="true" t="shared" si="19" ref="D134:K134">D127+D129+D131</f>
        <v>0.5498</v>
      </c>
      <c r="E134" s="158">
        <f t="shared" si="19"/>
        <v>0.4175</v>
      </c>
      <c r="F134" s="524">
        <f>F127+F129+F131</f>
        <v>0.9672999999999999</v>
      </c>
      <c r="G134" s="260">
        <f t="shared" si="19"/>
        <v>5.4853</v>
      </c>
      <c r="H134" s="242"/>
      <c r="I134" s="233">
        <f>I127+I129+I131</f>
        <v>5.4853</v>
      </c>
      <c r="J134" s="225">
        <f t="shared" si="19"/>
        <v>42.6303</v>
      </c>
      <c r="K134" s="225">
        <f t="shared" si="19"/>
        <v>0.0164</v>
      </c>
      <c r="L134" s="525">
        <f t="shared" si="13"/>
        <v>49.0993</v>
      </c>
      <c r="M134" s="521"/>
      <c r="N134" s="671"/>
      <c r="O134" s="709"/>
      <c r="P134" s="297"/>
      <c r="Q134" s="297"/>
      <c r="R134" s="297"/>
      <c r="S134" s="297"/>
      <c r="T134" s="297"/>
      <c r="U134" s="297"/>
      <c r="V134" s="297"/>
      <c r="W134" s="297"/>
      <c r="X134" s="297"/>
      <c r="Y134" s="297"/>
      <c r="Z134" s="297"/>
      <c r="AA134" s="297"/>
      <c r="AB134" s="297"/>
      <c r="AC134" s="297"/>
      <c r="AD134" s="297"/>
      <c r="AE134" s="297"/>
      <c r="AF134" s="297"/>
      <c r="AG134" s="297"/>
      <c r="AH134" s="297"/>
      <c r="AI134" s="297"/>
      <c r="AJ134" s="297"/>
      <c r="AK134" s="298"/>
      <c r="AL134" s="298"/>
      <c r="AM134" s="297"/>
      <c r="AN134" s="298"/>
      <c r="AO134" s="298"/>
      <c r="AP134" s="297"/>
      <c r="AQ134" s="506"/>
    </row>
    <row r="135" spans="1:43" s="508" customFormat="1" ht="27" customHeight="1">
      <c r="A135" s="521"/>
      <c r="B135" s="522" t="s">
        <v>36</v>
      </c>
      <c r="C135" s="523" t="s">
        <v>126</v>
      </c>
      <c r="D135" s="188"/>
      <c r="E135" s="188"/>
      <c r="F135" s="524"/>
      <c r="G135" s="189"/>
      <c r="H135" s="176"/>
      <c r="I135" s="233"/>
      <c r="J135" s="233"/>
      <c r="K135" s="233"/>
      <c r="L135" s="525"/>
      <c r="M135" s="521"/>
      <c r="N135" s="671"/>
      <c r="O135" s="709"/>
      <c r="P135" s="297"/>
      <c r="Q135" s="297"/>
      <c r="R135" s="297"/>
      <c r="S135" s="297"/>
      <c r="T135" s="297"/>
      <c r="U135" s="297"/>
      <c r="V135" s="297"/>
      <c r="W135" s="297"/>
      <c r="X135" s="297"/>
      <c r="Y135" s="297"/>
      <c r="Z135" s="297"/>
      <c r="AA135" s="297"/>
      <c r="AB135" s="297"/>
      <c r="AC135" s="297"/>
      <c r="AD135" s="297"/>
      <c r="AE135" s="297"/>
      <c r="AF135" s="297"/>
      <c r="AG135" s="297"/>
      <c r="AH135" s="297"/>
      <c r="AI135" s="297"/>
      <c r="AJ135" s="297"/>
      <c r="AK135" s="298"/>
      <c r="AL135" s="298"/>
      <c r="AM135" s="297"/>
      <c r="AN135" s="298"/>
      <c r="AO135" s="298"/>
      <c r="AP135" s="297"/>
      <c r="AQ135" s="506"/>
    </row>
    <row r="136" spans="1:43" s="508" customFormat="1" ht="27" customHeight="1">
      <c r="A136" s="511"/>
      <c r="B136" s="513"/>
      <c r="C136" s="513" t="s">
        <v>29</v>
      </c>
      <c r="D136" s="368">
        <f aca="true" t="shared" si="20" ref="D136:K136">D128+D130+D133</f>
        <v>204.0150841990964</v>
      </c>
      <c r="E136" s="368">
        <v>202.517</v>
      </c>
      <c r="F136" s="572">
        <f>F128+F130+F133</f>
        <v>406.5320841990964</v>
      </c>
      <c r="G136" s="539">
        <f t="shared" si="20"/>
        <v>2656.853</v>
      </c>
      <c r="H136" s="177"/>
      <c r="I136" s="422">
        <f>I128+I130+I133</f>
        <v>2656.853</v>
      </c>
      <c r="J136" s="528">
        <f t="shared" si="20"/>
        <v>9002.014000000001</v>
      </c>
      <c r="K136" s="528">
        <f t="shared" si="20"/>
        <v>16.173</v>
      </c>
      <c r="L136" s="529">
        <f t="shared" si="13"/>
        <v>12081.572084199097</v>
      </c>
      <c r="M136" s="521"/>
      <c r="N136" s="671"/>
      <c r="O136" s="709"/>
      <c r="P136" s="297"/>
      <c r="Q136" s="297"/>
      <c r="R136" s="297"/>
      <c r="S136" s="297"/>
      <c r="T136" s="297"/>
      <c r="U136" s="297"/>
      <c r="V136" s="297"/>
      <c r="W136" s="297"/>
      <c r="X136" s="297"/>
      <c r="Y136" s="297"/>
      <c r="Z136" s="297"/>
      <c r="AA136" s="297"/>
      <c r="AB136" s="297"/>
      <c r="AC136" s="297"/>
      <c r="AD136" s="297"/>
      <c r="AE136" s="297"/>
      <c r="AF136" s="297"/>
      <c r="AG136" s="297"/>
      <c r="AH136" s="297"/>
      <c r="AI136" s="297"/>
      <c r="AJ136" s="297"/>
      <c r="AK136" s="298"/>
      <c r="AL136" s="298"/>
      <c r="AM136" s="297"/>
      <c r="AN136" s="298"/>
      <c r="AO136" s="298"/>
      <c r="AP136" s="297"/>
      <c r="AQ136" s="506"/>
    </row>
    <row r="137" spans="1:43" s="508" customFormat="1" ht="27" customHeight="1">
      <c r="A137" s="521"/>
      <c r="B137" s="295" t="s">
        <v>128</v>
      </c>
      <c r="C137" s="523" t="s">
        <v>24</v>
      </c>
      <c r="D137" s="158">
        <f aca="true" t="shared" si="21" ref="D137:K137">D134+D125+D101</f>
        <v>78.9581</v>
      </c>
      <c r="E137" s="158">
        <f t="shared" si="21"/>
        <v>270.9664</v>
      </c>
      <c r="F137" s="524">
        <f>F134+F125+F101</f>
        <v>349.92449999999997</v>
      </c>
      <c r="G137" s="260">
        <f t="shared" si="21"/>
        <v>5500.6175</v>
      </c>
      <c r="H137" s="242"/>
      <c r="I137" s="233">
        <f>I134+I125+I101</f>
        <v>5500.6175</v>
      </c>
      <c r="J137" s="225">
        <f t="shared" si="21"/>
        <v>1962.6121</v>
      </c>
      <c r="K137" s="225">
        <f t="shared" si="21"/>
        <v>1019.3321000000002</v>
      </c>
      <c r="L137" s="525">
        <f>F137+J137+I137+K137</f>
        <v>8832.4862</v>
      </c>
      <c r="M137" s="521"/>
      <c r="N137" s="671"/>
      <c r="O137" s="709"/>
      <c r="P137" s="297"/>
      <c r="Q137" s="297"/>
      <c r="R137" s="297"/>
      <c r="S137" s="297"/>
      <c r="T137" s="297"/>
      <c r="U137" s="297"/>
      <c r="V137" s="297"/>
      <c r="W137" s="297"/>
      <c r="X137" s="297"/>
      <c r="Y137" s="297"/>
      <c r="Z137" s="297"/>
      <c r="AA137" s="297"/>
      <c r="AB137" s="297"/>
      <c r="AC137" s="297"/>
      <c r="AD137" s="297"/>
      <c r="AE137" s="297"/>
      <c r="AF137" s="297"/>
      <c r="AG137" s="297"/>
      <c r="AH137" s="297"/>
      <c r="AI137" s="297"/>
      <c r="AJ137" s="297"/>
      <c r="AK137" s="298"/>
      <c r="AL137" s="298"/>
      <c r="AM137" s="297"/>
      <c r="AN137" s="298"/>
      <c r="AO137" s="298"/>
      <c r="AP137" s="297"/>
      <c r="AQ137" s="506"/>
    </row>
    <row r="138" spans="1:43" s="508" customFormat="1" ht="27" customHeight="1">
      <c r="A138" s="521"/>
      <c r="B138" s="295" t="s">
        <v>127</v>
      </c>
      <c r="C138" s="523" t="s">
        <v>126</v>
      </c>
      <c r="D138" s="188"/>
      <c r="E138" s="188"/>
      <c r="F138" s="524"/>
      <c r="G138" s="535"/>
      <c r="H138" s="176"/>
      <c r="I138" s="233"/>
      <c r="J138" s="566"/>
      <c r="K138" s="566"/>
      <c r="L138" s="525"/>
      <c r="M138" s="521"/>
      <c r="N138" s="671"/>
      <c r="O138" s="709"/>
      <c r="P138" s="297"/>
      <c r="Q138" s="297"/>
      <c r="R138" s="297"/>
      <c r="S138" s="297"/>
      <c r="T138" s="297"/>
      <c r="U138" s="297"/>
      <c r="V138" s="297"/>
      <c r="W138" s="297"/>
      <c r="X138" s="297"/>
      <c r="Y138" s="297"/>
      <c r="Z138" s="297"/>
      <c r="AA138" s="297"/>
      <c r="AB138" s="297"/>
      <c r="AC138" s="297"/>
      <c r="AD138" s="297"/>
      <c r="AE138" s="297"/>
      <c r="AF138" s="297"/>
      <c r="AG138" s="297"/>
      <c r="AH138" s="297"/>
      <c r="AI138" s="297"/>
      <c r="AJ138" s="297"/>
      <c r="AK138" s="298"/>
      <c r="AL138" s="298"/>
      <c r="AM138" s="297"/>
      <c r="AN138" s="298"/>
      <c r="AO138" s="298"/>
      <c r="AP138" s="297"/>
      <c r="AQ138" s="506"/>
    </row>
    <row r="139" spans="1:43" s="508" customFormat="1" ht="27" customHeight="1" thickBot="1">
      <c r="A139" s="545"/>
      <c r="B139" s="301"/>
      <c r="C139" s="546" t="s">
        <v>29</v>
      </c>
      <c r="D139" s="573">
        <f aca="true" t="shared" si="22" ref="D139:K139">D136+D126+D102</f>
        <v>72084.48799999998</v>
      </c>
      <c r="E139" s="573">
        <f t="shared" si="22"/>
        <v>183184.65200000006</v>
      </c>
      <c r="F139" s="547">
        <f>F136+F126+F102</f>
        <v>255269.14000000004</v>
      </c>
      <c r="G139" s="554">
        <f t="shared" si="22"/>
        <v>709540.3990000001</v>
      </c>
      <c r="H139" s="573"/>
      <c r="I139" s="574">
        <f>I136+I126+I102</f>
        <v>709540.3990000001</v>
      </c>
      <c r="J139" s="575">
        <f t="shared" si="22"/>
        <v>472572.513</v>
      </c>
      <c r="K139" s="575">
        <f t="shared" si="22"/>
        <v>85036.48800000001</v>
      </c>
      <c r="L139" s="549">
        <f>F139+J139+I139+K139</f>
        <v>1522418.54</v>
      </c>
      <c r="M139" s="521"/>
      <c r="N139" s="671"/>
      <c r="O139" s="709"/>
      <c r="P139" s="297"/>
      <c r="Q139" s="297"/>
      <c r="R139" s="297"/>
      <c r="S139" s="297"/>
      <c r="T139" s="297"/>
      <c r="U139" s="297"/>
      <c r="V139" s="297"/>
      <c r="W139" s="297"/>
      <c r="X139" s="297"/>
      <c r="Y139" s="297"/>
      <c r="Z139" s="297"/>
      <c r="AA139" s="297"/>
      <c r="AB139" s="297"/>
      <c r="AC139" s="297"/>
      <c r="AD139" s="297"/>
      <c r="AE139" s="297"/>
      <c r="AF139" s="297"/>
      <c r="AG139" s="297"/>
      <c r="AH139" s="297"/>
      <c r="AI139" s="297"/>
      <c r="AJ139" s="297"/>
      <c r="AK139" s="298"/>
      <c r="AL139" s="298"/>
      <c r="AM139" s="297"/>
      <c r="AN139" s="298"/>
      <c r="AO139" s="298"/>
      <c r="AP139" s="297"/>
      <c r="AQ139" s="506"/>
    </row>
    <row r="140" spans="1:43" s="508" customFormat="1" ht="26.25" customHeight="1">
      <c r="A140" s="295"/>
      <c r="B140" s="295"/>
      <c r="C140" s="295"/>
      <c r="D140" s="506"/>
      <c r="E140" s="506"/>
      <c r="F140" s="295"/>
      <c r="G140" s="295"/>
      <c r="H140" s="295"/>
      <c r="I140" s="295"/>
      <c r="J140" s="507"/>
      <c r="K140" s="507"/>
      <c r="L140" s="295"/>
      <c r="M140" s="295"/>
      <c r="N140" s="709"/>
      <c r="O140" s="709"/>
      <c r="P140" s="297"/>
      <c r="Q140" s="297"/>
      <c r="R140" s="297"/>
      <c r="S140" s="297"/>
      <c r="T140" s="297"/>
      <c r="U140" s="297"/>
      <c r="V140" s="297"/>
      <c r="W140" s="297"/>
      <c r="X140" s="297"/>
      <c r="Y140" s="297"/>
      <c r="Z140" s="297"/>
      <c r="AA140" s="297"/>
      <c r="AB140" s="297"/>
      <c r="AC140" s="297"/>
      <c r="AD140" s="297"/>
      <c r="AE140" s="297"/>
      <c r="AF140" s="297"/>
      <c r="AG140" s="297"/>
      <c r="AH140" s="297"/>
      <c r="AI140" s="297"/>
      <c r="AJ140" s="297"/>
      <c r="AK140" s="298"/>
      <c r="AL140" s="298"/>
      <c r="AM140" s="297"/>
      <c r="AN140" s="298"/>
      <c r="AO140" s="298"/>
      <c r="AP140" s="297"/>
      <c r="AQ140" s="506"/>
    </row>
    <row r="141" spans="1:43" s="508" customFormat="1" ht="26.25" customHeight="1">
      <c r="A141" s="295"/>
      <c r="B141" s="295"/>
      <c r="C141" s="295"/>
      <c r="D141" s="506"/>
      <c r="E141" s="506"/>
      <c r="F141" s="295"/>
      <c r="G141" s="295"/>
      <c r="H141" s="295"/>
      <c r="I141" s="295"/>
      <c r="J141" s="507"/>
      <c r="K141" s="507"/>
      <c r="L141" s="295"/>
      <c r="M141" s="295"/>
      <c r="N141" s="671"/>
      <c r="O141" s="709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97"/>
      <c r="AE141" s="297"/>
      <c r="AF141" s="297"/>
      <c r="AG141" s="297"/>
      <c r="AH141" s="297"/>
      <c r="AI141" s="297"/>
      <c r="AJ141" s="297"/>
      <c r="AK141" s="298"/>
      <c r="AL141" s="298"/>
      <c r="AM141" s="297"/>
      <c r="AN141" s="298"/>
      <c r="AO141" s="298"/>
      <c r="AP141" s="297"/>
      <c r="AQ141" s="506"/>
    </row>
    <row r="142" spans="1:43" s="508" customFormat="1" ht="26.25" customHeight="1">
      <c r="A142" s="295"/>
      <c r="B142" s="295"/>
      <c r="C142" s="295"/>
      <c r="D142" s="506"/>
      <c r="E142" s="506"/>
      <c r="F142" s="295"/>
      <c r="G142" s="295"/>
      <c r="H142" s="295"/>
      <c r="I142" s="295"/>
      <c r="J142" s="507"/>
      <c r="K142" s="507"/>
      <c r="L142" s="295"/>
      <c r="M142" s="295"/>
      <c r="N142" s="671"/>
      <c r="O142" s="709"/>
      <c r="P142" s="297"/>
      <c r="Q142" s="297"/>
      <c r="R142" s="297"/>
      <c r="S142" s="297"/>
      <c r="T142" s="297"/>
      <c r="U142" s="297"/>
      <c r="V142" s="297"/>
      <c r="W142" s="297"/>
      <c r="X142" s="297"/>
      <c r="Y142" s="297"/>
      <c r="Z142" s="297"/>
      <c r="AA142" s="297"/>
      <c r="AB142" s="297"/>
      <c r="AC142" s="297"/>
      <c r="AD142" s="297"/>
      <c r="AE142" s="297"/>
      <c r="AF142" s="297"/>
      <c r="AG142" s="297"/>
      <c r="AH142" s="297"/>
      <c r="AI142" s="297"/>
      <c r="AJ142" s="297"/>
      <c r="AK142" s="298"/>
      <c r="AL142" s="298"/>
      <c r="AM142" s="297"/>
      <c r="AN142" s="298"/>
      <c r="AO142" s="298"/>
      <c r="AP142" s="297"/>
      <c r="AQ142" s="506"/>
    </row>
    <row r="143" spans="1:43" s="508" customFormat="1" ht="26.25" customHeight="1">
      <c r="A143" s="295"/>
      <c r="B143" s="295"/>
      <c r="C143" s="295"/>
      <c r="D143" s="506"/>
      <c r="E143" s="506"/>
      <c r="F143" s="295"/>
      <c r="G143" s="295"/>
      <c r="H143" s="295"/>
      <c r="I143" s="295"/>
      <c r="J143" s="507"/>
      <c r="K143" s="507"/>
      <c r="L143" s="295"/>
      <c r="M143" s="295"/>
      <c r="N143" s="671"/>
      <c r="O143" s="709"/>
      <c r="P143" s="297"/>
      <c r="Q143" s="297"/>
      <c r="R143" s="297"/>
      <c r="S143" s="297"/>
      <c r="T143" s="297"/>
      <c r="U143" s="297"/>
      <c r="V143" s="297"/>
      <c r="W143" s="297"/>
      <c r="X143" s="297"/>
      <c r="Y143" s="297"/>
      <c r="Z143" s="297"/>
      <c r="AA143" s="297"/>
      <c r="AB143" s="297"/>
      <c r="AC143" s="297"/>
      <c r="AD143" s="297"/>
      <c r="AE143" s="297"/>
      <c r="AF143" s="297"/>
      <c r="AG143" s="297"/>
      <c r="AH143" s="297"/>
      <c r="AI143" s="297"/>
      <c r="AJ143" s="297"/>
      <c r="AK143" s="298"/>
      <c r="AL143" s="298"/>
      <c r="AM143" s="297"/>
      <c r="AN143" s="298"/>
      <c r="AO143" s="298"/>
      <c r="AP143" s="297"/>
      <c r="AQ143" s="506"/>
    </row>
    <row r="144" spans="1:43" s="508" customFormat="1" ht="26.25" customHeight="1">
      <c r="A144" s="295"/>
      <c r="B144" s="295"/>
      <c r="C144" s="295"/>
      <c r="D144" s="506"/>
      <c r="E144" s="506"/>
      <c r="F144" s="295"/>
      <c r="G144" s="295"/>
      <c r="H144" s="295"/>
      <c r="I144" s="295"/>
      <c r="J144" s="507"/>
      <c r="K144" s="507"/>
      <c r="L144" s="295"/>
      <c r="M144" s="295"/>
      <c r="N144" s="671"/>
      <c r="O144" s="709"/>
      <c r="P144" s="297"/>
      <c r="Q144" s="297"/>
      <c r="R144" s="297"/>
      <c r="S144" s="297"/>
      <c r="T144" s="297"/>
      <c r="U144" s="297"/>
      <c r="V144" s="297"/>
      <c r="W144" s="297"/>
      <c r="X144" s="297"/>
      <c r="Y144" s="297"/>
      <c r="Z144" s="297"/>
      <c r="AA144" s="297"/>
      <c r="AB144" s="297"/>
      <c r="AC144" s="297"/>
      <c r="AD144" s="297"/>
      <c r="AE144" s="297"/>
      <c r="AF144" s="297"/>
      <c r="AG144" s="297"/>
      <c r="AH144" s="297"/>
      <c r="AI144" s="297"/>
      <c r="AJ144" s="297"/>
      <c r="AK144" s="298"/>
      <c r="AL144" s="298"/>
      <c r="AM144" s="297"/>
      <c r="AN144" s="298"/>
      <c r="AO144" s="298"/>
      <c r="AP144" s="297"/>
      <c r="AQ144" s="506"/>
    </row>
    <row r="145" spans="1:43" s="508" customFormat="1" ht="26.25" customHeight="1">
      <c r="A145" s="295"/>
      <c r="B145" s="295"/>
      <c r="C145" s="295"/>
      <c r="D145" s="506"/>
      <c r="E145" s="506"/>
      <c r="F145" s="295"/>
      <c r="G145" s="295"/>
      <c r="H145" s="295"/>
      <c r="I145" s="295"/>
      <c r="J145" s="507"/>
      <c r="K145" s="507"/>
      <c r="L145" s="295"/>
      <c r="M145" s="295"/>
      <c r="N145" s="671"/>
      <c r="O145" s="709"/>
      <c r="P145" s="297"/>
      <c r="Q145" s="297"/>
      <c r="R145" s="297"/>
      <c r="S145" s="297"/>
      <c r="T145" s="297"/>
      <c r="U145" s="297"/>
      <c r="V145" s="297"/>
      <c r="W145" s="297"/>
      <c r="X145" s="297"/>
      <c r="Y145" s="297"/>
      <c r="Z145" s="297"/>
      <c r="AA145" s="297"/>
      <c r="AB145" s="297"/>
      <c r="AC145" s="297"/>
      <c r="AD145" s="297"/>
      <c r="AE145" s="297"/>
      <c r="AF145" s="297"/>
      <c r="AG145" s="297"/>
      <c r="AH145" s="297"/>
      <c r="AI145" s="297"/>
      <c r="AJ145" s="297"/>
      <c r="AK145" s="298"/>
      <c r="AL145" s="298"/>
      <c r="AM145" s="297"/>
      <c r="AN145" s="298"/>
      <c r="AO145" s="298"/>
      <c r="AP145" s="297"/>
      <c r="AQ145" s="506"/>
    </row>
    <row r="146" spans="1:43" s="508" customFormat="1" ht="26.25" customHeight="1">
      <c r="A146" s="295"/>
      <c r="B146" s="295"/>
      <c r="C146" s="295"/>
      <c r="D146" s="506"/>
      <c r="E146" s="506"/>
      <c r="F146" s="295"/>
      <c r="G146" s="295"/>
      <c r="H146" s="295"/>
      <c r="I146" s="295"/>
      <c r="J146" s="507"/>
      <c r="K146" s="507"/>
      <c r="L146" s="295"/>
      <c r="M146" s="295"/>
      <c r="N146" s="671"/>
      <c r="O146" s="709"/>
      <c r="P146" s="297"/>
      <c r="Q146" s="297"/>
      <c r="R146" s="297"/>
      <c r="S146" s="297"/>
      <c r="T146" s="297"/>
      <c r="U146" s="297"/>
      <c r="V146" s="297"/>
      <c r="W146" s="297"/>
      <c r="X146" s="297"/>
      <c r="Y146" s="297"/>
      <c r="Z146" s="297"/>
      <c r="AA146" s="297"/>
      <c r="AB146" s="297"/>
      <c r="AC146" s="297"/>
      <c r="AD146" s="297"/>
      <c r="AE146" s="297"/>
      <c r="AF146" s="297"/>
      <c r="AG146" s="297"/>
      <c r="AH146" s="297"/>
      <c r="AI146" s="297"/>
      <c r="AJ146" s="297"/>
      <c r="AK146" s="298"/>
      <c r="AL146" s="298"/>
      <c r="AM146" s="297"/>
      <c r="AN146" s="298"/>
      <c r="AO146" s="298"/>
      <c r="AP146" s="297"/>
      <c r="AQ146" s="506"/>
    </row>
    <row r="147" spans="1:43" s="508" customFormat="1" ht="26.25" customHeight="1">
      <c r="A147" s="295"/>
      <c r="B147" s="295"/>
      <c r="C147" s="295"/>
      <c r="D147" s="506"/>
      <c r="E147" s="506"/>
      <c r="F147" s="295"/>
      <c r="G147" s="295"/>
      <c r="H147" s="295"/>
      <c r="I147" s="295"/>
      <c r="J147" s="507"/>
      <c r="K147" s="507"/>
      <c r="L147" s="295"/>
      <c r="M147" s="295"/>
      <c r="N147" s="709"/>
      <c r="O147" s="709"/>
      <c r="P147" s="297"/>
      <c r="Q147" s="297"/>
      <c r="R147" s="297"/>
      <c r="S147" s="297"/>
      <c r="T147" s="297"/>
      <c r="U147" s="297"/>
      <c r="V147" s="297"/>
      <c r="W147" s="297"/>
      <c r="X147" s="297"/>
      <c r="Y147" s="297"/>
      <c r="Z147" s="297"/>
      <c r="AA147" s="297"/>
      <c r="AB147" s="297"/>
      <c r="AC147" s="297"/>
      <c r="AD147" s="297"/>
      <c r="AE147" s="297"/>
      <c r="AF147" s="297"/>
      <c r="AG147" s="297"/>
      <c r="AH147" s="297"/>
      <c r="AI147" s="297"/>
      <c r="AJ147" s="297"/>
      <c r="AK147" s="298"/>
      <c r="AL147" s="298"/>
      <c r="AM147" s="297"/>
      <c r="AN147" s="298"/>
      <c r="AO147" s="298"/>
      <c r="AP147" s="297"/>
      <c r="AQ147" s="506"/>
    </row>
    <row r="148" spans="1:43" s="508" customFormat="1" ht="26.25" customHeight="1">
      <c r="A148" s="295"/>
      <c r="B148" s="295"/>
      <c r="C148" s="295"/>
      <c r="D148" s="506"/>
      <c r="E148" s="506"/>
      <c r="F148" s="295"/>
      <c r="G148" s="295"/>
      <c r="H148" s="295"/>
      <c r="I148" s="295"/>
      <c r="J148" s="507"/>
      <c r="K148" s="507"/>
      <c r="L148" s="295"/>
      <c r="M148" s="295"/>
      <c r="N148" s="709"/>
      <c r="O148" s="709"/>
      <c r="P148" s="297"/>
      <c r="Q148" s="297"/>
      <c r="R148" s="297"/>
      <c r="S148" s="297"/>
      <c r="T148" s="297"/>
      <c r="U148" s="297"/>
      <c r="V148" s="297"/>
      <c r="W148" s="297"/>
      <c r="X148" s="297"/>
      <c r="Y148" s="297"/>
      <c r="Z148" s="297"/>
      <c r="AA148" s="297"/>
      <c r="AB148" s="297"/>
      <c r="AC148" s="297"/>
      <c r="AD148" s="297"/>
      <c r="AE148" s="297"/>
      <c r="AF148" s="297"/>
      <c r="AG148" s="297"/>
      <c r="AH148" s="297"/>
      <c r="AI148" s="297"/>
      <c r="AJ148" s="297"/>
      <c r="AK148" s="298"/>
      <c r="AL148" s="298"/>
      <c r="AM148" s="297"/>
      <c r="AN148" s="298"/>
      <c r="AO148" s="298"/>
      <c r="AP148" s="297"/>
      <c r="AQ148" s="506"/>
    </row>
    <row r="149" spans="1:43" s="508" customFormat="1" ht="26.25" customHeight="1">
      <c r="A149" s="295"/>
      <c r="B149" s="295"/>
      <c r="C149" s="295"/>
      <c r="D149" s="506"/>
      <c r="E149" s="506"/>
      <c r="F149" s="295"/>
      <c r="G149" s="295"/>
      <c r="H149" s="295"/>
      <c r="I149" s="295"/>
      <c r="J149" s="507"/>
      <c r="K149" s="507"/>
      <c r="L149" s="295"/>
      <c r="M149" s="295"/>
      <c r="N149" s="709"/>
      <c r="O149" s="709"/>
      <c r="P149" s="297"/>
      <c r="Q149" s="297"/>
      <c r="R149" s="297"/>
      <c r="S149" s="297"/>
      <c r="T149" s="297"/>
      <c r="U149" s="297"/>
      <c r="V149" s="297"/>
      <c r="W149" s="297"/>
      <c r="X149" s="297"/>
      <c r="Y149" s="297"/>
      <c r="Z149" s="297"/>
      <c r="AA149" s="297"/>
      <c r="AB149" s="297"/>
      <c r="AC149" s="297"/>
      <c r="AD149" s="297"/>
      <c r="AE149" s="297"/>
      <c r="AF149" s="297"/>
      <c r="AG149" s="297"/>
      <c r="AH149" s="297"/>
      <c r="AI149" s="297"/>
      <c r="AJ149" s="297"/>
      <c r="AK149" s="298"/>
      <c r="AL149" s="298"/>
      <c r="AM149" s="297"/>
      <c r="AN149" s="298"/>
      <c r="AO149" s="298"/>
      <c r="AP149" s="297"/>
      <c r="AQ149" s="506"/>
    </row>
    <row r="150" spans="1:43" s="508" customFormat="1" ht="26.25" customHeight="1">
      <c r="A150" s="295"/>
      <c r="B150" s="295"/>
      <c r="C150" s="295"/>
      <c r="D150" s="506"/>
      <c r="E150" s="506"/>
      <c r="F150" s="295"/>
      <c r="G150" s="295"/>
      <c r="H150" s="295"/>
      <c r="I150" s="295"/>
      <c r="J150" s="507"/>
      <c r="K150" s="507"/>
      <c r="L150" s="295"/>
      <c r="M150" s="295"/>
      <c r="N150" s="709"/>
      <c r="O150" s="709"/>
      <c r="P150" s="297"/>
      <c r="Q150" s="297"/>
      <c r="R150" s="297"/>
      <c r="S150" s="297"/>
      <c r="T150" s="297"/>
      <c r="U150" s="297"/>
      <c r="V150" s="297"/>
      <c r="W150" s="297"/>
      <c r="X150" s="297"/>
      <c r="Y150" s="297"/>
      <c r="Z150" s="297"/>
      <c r="AA150" s="297"/>
      <c r="AB150" s="297"/>
      <c r="AC150" s="297"/>
      <c r="AD150" s="297"/>
      <c r="AE150" s="297"/>
      <c r="AF150" s="297"/>
      <c r="AG150" s="297"/>
      <c r="AH150" s="297"/>
      <c r="AI150" s="297"/>
      <c r="AJ150" s="297"/>
      <c r="AK150" s="298"/>
      <c r="AL150" s="298"/>
      <c r="AM150" s="297"/>
      <c r="AN150" s="298"/>
      <c r="AO150" s="298"/>
      <c r="AP150" s="297"/>
      <c r="AQ150" s="506"/>
    </row>
    <row r="151" spans="1:43" s="508" customFormat="1" ht="26.25" customHeight="1">
      <c r="A151" s="295"/>
      <c r="B151" s="295"/>
      <c r="C151" s="295"/>
      <c r="D151" s="506"/>
      <c r="E151" s="506"/>
      <c r="F151" s="295"/>
      <c r="G151" s="295"/>
      <c r="H151" s="295"/>
      <c r="I151" s="295"/>
      <c r="J151" s="507"/>
      <c r="K151" s="507"/>
      <c r="L151" s="295"/>
      <c r="M151" s="295"/>
      <c r="N151" s="709"/>
      <c r="O151" s="709"/>
      <c r="P151" s="297"/>
      <c r="Q151" s="297"/>
      <c r="R151" s="297"/>
      <c r="S151" s="297"/>
      <c r="T151" s="297"/>
      <c r="U151" s="297"/>
      <c r="V151" s="297"/>
      <c r="W151" s="297"/>
      <c r="X151" s="297"/>
      <c r="Y151" s="297"/>
      <c r="Z151" s="297"/>
      <c r="AA151" s="297"/>
      <c r="AB151" s="297"/>
      <c r="AC151" s="297"/>
      <c r="AD151" s="297"/>
      <c r="AE151" s="297"/>
      <c r="AF151" s="297"/>
      <c r="AG151" s="297"/>
      <c r="AH151" s="297"/>
      <c r="AI151" s="297"/>
      <c r="AJ151" s="297"/>
      <c r="AK151" s="298"/>
      <c r="AL151" s="298"/>
      <c r="AM151" s="297"/>
      <c r="AN151" s="298"/>
      <c r="AO151" s="298"/>
      <c r="AP151" s="297"/>
      <c r="AQ151" s="506"/>
    </row>
    <row r="152" spans="1:43" s="508" customFormat="1" ht="26.25" customHeight="1">
      <c r="A152" s="295"/>
      <c r="B152" s="295"/>
      <c r="C152" s="295"/>
      <c r="D152" s="506"/>
      <c r="E152" s="506"/>
      <c r="F152" s="295"/>
      <c r="G152" s="295"/>
      <c r="H152" s="295"/>
      <c r="I152" s="295"/>
      <c r="J152" s="507"/>
      <c r="K152" s="507"/>
      <c r="L152" s="295"/>
      <c r="M152" s="295"/>
      <c r="N152" s="709"/>
      <c r="O152" s="709"/>
      <c r="P152" s="297"/>
      <c r="Q152" s="297"/>
      <c r="R152" s="297"/>
      <c r="S152" s="297"/>
      <c r="T152" s="297"/>
      <c r="U152" s="297"/>
      <c r="V152" s="297"/>
      <c r="W152" s="297"/>
      <c r="X152" s="297"/>
      <c r="Y152" s="297"/>
      <c r="Z152" s="297"/>
      <c r="AA152" s="297"/>
      <c r="AB152" s="297"/>
      <c r="AC152" s="297"/>
      <c r="AD152" s="297"/>
      <c r="AE152" s="297"/>
      <c r="AF152" s="297"/>
      <c r="AG152" s="297"/>
      <c r="AH152" s="297"/>
      <c r="AI152" s="297"/>
      <c r="AJ152" s="297"/>
      <c r="AK152" s="298"/>
      <c r="AL152" s="298"/>
      <c r="AM152" s="297"/>
      <c r="AN152" s="298"/>
      <c r="AO152" s="298"/>
      <c r="AP152" s="297"/>
      <c r="AQ152" s="506"/>
    </row>
    <row r="153" spans="1:43" s="508" customFormat="1" ht="26.25" customHeight="1">
      <c r="A153" s="295"/>
      <c r="B153" s="295"/>
      <c r="C153" s="295"/>
      <c r="D153" s="506"/>
      <c r="E153" s="506"/>
      <c r="F153" s="295"/>
      <c r="G153" s="295"/>
      <c r="H153" s="295"/>
      <c r="I153" s="295"/>
      <c r="J153" s="507"/>
      <c r="K153" s="507"/>
      <c r="L153" s="295"/>
      <c r="M153" s="295"/>
      <c r="N153" s="709"/>
      <c r="O153" s="709"/>
      <c r="P153" s="297"/>
      <c r="Q153" s="297"/>
      <c r="R153" s="297"/>
      <c r="S153" s="297"/>
      <c r="T153" s="297"/>
      <c r="U153" s="297"/>
      <c r="V153" s="297"/>
      <c r="W153" s="297"/>
      <c r="X153" s="297"/>
      <c r="Y153" s="297"/>
      <c r="Z153" s="297"/>
      <c r="AA153" s="297"/>
      <c r="AB153" s="297"/>
      <c r="AC153" s="297"/>
      <c r="AD153" s="297"/>
      <c r="AE153" s="297"/>
      <c r="AF153" s="297"/>
      <c r="AG153" s="297"/>
      <c r="AH153" s="297"/>
      <c r="AI153" s="297"/>
      <c r="AJ153" s="297"/>
      <c r="AK153" s="298"/>
      <c r="AL153" s="298"/>
      <c r="AM153" s="297"/>
      <c r="AN153" s="298"/>
      <c r="AO153" s="298"/>
      <c r="AP153" s="297"/>
      <c r="AQ153" s="506"/>
    </row>
    <row r="154" spans="1:43" s="508" customFormat="1" ht="26.25" customHeight="1">
      <c r="A154" s="295"/>
      <c r="B154" s="295"/>
      <c r="C154" s="295"/>
      <c r="D154" s="506"/>
      <c r="E154" s="506"/>
      <c r="F154" s="295"/>
      <c r="G154" s="295"/>
      <c r="H154" s="295"/>
      <c r="I154" s="295"/>
      <c r="J154" s="507"/>
      <c r="K154" s="507"/>
      <c r="L154" s="295"/>
      <c r="M154" s="295"/>
      <c r="N154" s="709"/>
      <c r="O154" s="709"/>
      <c r="P154" s="297"/>
      <c r="Q154" s="297"/>
      <c r="R154" s="297"/>
      <c r="S154" s="297"/>
      <c r="T154" s="297"/>
      <c r="U154" s="297"/>
      <c r="V154" s="297"/>
      <c r="W154" s="297"/>
      <c r="X154" s="297"/>
      <c r="Y154" s="297"/>
      <c r="Z154" s="297"/>
      <c r="AA154" s="297"/>
      <c r="AB154" s="297"/>
      <c r="AC154" s="297"/>
      <c r="AD154" s="297"/>
      <c r="AE154" s="297"/>
      <c r="AF154" s="297"/>
      <c r="AG154" s="297"/>
      <c r="AH154" s="297"/>
      <c r="AI154" s="297"/>
      <c r="AJ154" s="297"/>
      <c r="AK154" s="298"/>
      <c r="AL154" s="298"/>
      <c r="AM154" s="297"/>
      <c r="AN154" s="298"/>
      <c r="AO154" s="298"/>
      <c r="AP154" s="297"/>
      <c r="AQ154" s="506"/>
    </row>
    <row r="155" spans="1:43" s="508" customFormat="1" ht="26.25" customHeight="1">
      <c r="A155" s="295"/>
      <c r="B155" s="295"/>
      <c r="C155" s="295"/>
      <c r="D155" s="506"/>
      <c r="E155" s="506"/>
      <c r="F155" s="295"/>
      <c r="G155" s="295"/>
      <c r="H155" s="295"/>
      <c r="I155" s="295"/>
      <c r="J155" s="507"/>
      <c r="K155" s="507"/>
      <c r="L155" s="295"/>
      <c r="M155" s="295"/>
      <c r="N155" s="709"/>
      <c r="O155" s="709"/>
      <c r="P155" s="297"/>
      <c r="Q155" s="297"/>
      <c r="R155" s="297"/>
      <c r="S155" s="297"/>
      <c r="T155" s="297"/>
      <c r="U155" s="297"/>
      <c r="V155" s="297"/>
      <c r="W155" s="297"/>
      <c r="X155" s="297"/>
      <c r="Y155" s="297"/>
      <c r="Z155" s="297"/>
      <c r="AA155" s="297"/>
      <c r="AB155" s="297"/>
      <c r="AC155" s="297"/>
      <c r="AD155" s="297"/>
      <c r="AE155" s="297"/>
      <c r="AF155" s="297"/>
      <c r="AG155" s="297"/>
      <c r="AH155" s="297"/>
      <c r="AI155" s="297"/>
      <c r="AJ155" s="297"/>
      <c r="AK155" s="298"/>
      <c r="AL155" s="298"/>
      <c r="AM155" s="297"/>
      <c r="AN155" s="298"/>
      <c r="AO155" s="298"/>
      <c r="AP155" s="297"/>
      <c r="AQ155" s="506"/>
    </row>
    <row r="156" spans="1:43" s="508" customFormat="1" ht="26.25" customHeight="1">
      <c r="A156" s="295"/>
      <c r="B156" s="295"/>
      <c r="C156" s="295"/>
      <c r="D156" s="506"/>
      <c r="E156" s="506"/>
      <c r="F156" s="295"/>
      <c r="G156" s="295"/>
      <c r="H156" s="295"/>
      <c r="I156" s="295"/>
      <c r="J156" s="507"/>
      <c r="K156" s="507"/>
      <c r="L156" s="295"/>
      <c r="M156" s="295"/>
      <c r="N156" s="709"/>
      <c r="O156" s="709"/>
      <c r="P156" s="297"/>
      <c r="Q156" s="297"/>
      <c r="R156" s="297"/>
      <c r="S156" s="297"/>
      <c r="T156" s="297"/>
      <c r="U156" s="297"/>
      <c r="V156" s="297"/>
      <c r="W156" s="297"/>
      <c r="X156" s="297"/>
      <c r="Y156" s="297"/>
      <c r="Z156" s="297"/>
      <c r="AA156" s="297"/>
      <c r="AB156" s="297"/>
      <c r="AC156" s="297"/>
      <c r="AD156" s="297"/>
      <c r="AE156" s="297"/>
      <c r="AF156" s="297"/>
      <c r="AG156" s="297"/>
      <c r="AH156" s="297"/>
      <c r="AI156" s="297"/>
      <c r="AJ156" s="297"/>
      <c r="AK156" s="298"/>
      <c r="AL156" s="298"/>
      <c r="AM156" s="297"/>
      <c r="AN156" s="298"/>
      <c r="AO156" s="298"/>
      <c r="AP156" s="297"/>
      <c r="AQ156" s="506"/>
    </row>
    <row r="157" spans="1:43" s="508" customFormat="1" ht="26.25" customHeight="1">
      <c r="A157" s="295"/>
      <c r="B157" s="295"/>
      <c r="C157" s="295"/>
      <c r="D157" s="506"/>
      <c r="E157" s="506"/>
      <c r="F157" s="295"/>
      <c r="G157" s="295"/>
      <c r="H157" s="295"/>
      <c r="I157" s="295"/>
      <c r="J157" s="507"/>
      <c r="K157" s="507"/>
      <c r="L157" s="295"/>
      <c r="M157" s="295"/>
      <c r="N157" s="709"/>
      <c r="O157" s="709"/>
      <c r="P157" s="297"/>
      <c r="Q157" s="297"/>
      <c r="R157" s="297"/>
      <c r="S157" s="297"/>
      <c r="T157" s="297"/>
      <c r="U157" s="297"/>
      <c r="V157" s="297"/>
      <c r="W157" s="297"/>
      <c r="X157" s="297"/>
      <c r="Y157" s="297"/>
      <c r="Z157" s="297"/>
      <c r="AA157" s="297"/>
      <c r="AB157" s="297"/>
      <c r="AC157" s="297"/>
      <c r="AD157" s="297"/>
      <c r="AE157" s="297"/>
      <c r="AF157" s="297"/>
      <c r="AG157" s="297"/>
      <c r="AH157" s="297"/>
      <c r="AI157" s="297"/>
      <c r="AJ157" s="297"/>
      <c r="AK157" s="298"/>
      <c r="AL157" s="298"/>
      <c r="AM157" s="297"/>
      <c r="AN157" s="298"/>
      <c r="AO157" s="298"/>
      <c r="AP157" s="297"/>
      <c r="AQ157" s="506"/>
    </row>
    <row r="158" spans="1:43" s="508" customFormat="1" ht="26.25" customHeight="1">
      <c r="A158" s="295"/>
      <c r="B158" s="295"/>
      <c r="C158" s="295"/>
      <c r="D158" s="506"/>
      <c r="E158" s="506"/>
      <c r="F158" s="295"/>
      <c r="G158" s="295"/>
      <c r="H158" s="295"/>
      <c r="I158" s="295"/>
      <c r="J158" s="507"/>
      <c r="K158" s="507"/>
      <c r="L158" s="295"/>
      <c r="M158" s="295"/>
      <c r="N158" s="709"/>
      <c r="O158" s="709"/>
      <c r="P158" s="297"/>
      <c r="Q158" s="297"/>
      <c r="R158" s="297"/>
      <c r="S158" s="297"/>
      <c r="T158" s="297"/>
      <c r="U158" s="297"/>
      <c r="V158" s="297"/>
      <c r="W158" s="297"/>
      <c r="X158" s="297"/>
      <c r="Y158" s="297"/>
      <c r="Z158" s="297"/>
      <c r="AA158" s="297"/>
      <c r="AB158" s="297"/>
      <c r="AC158" s="297"/>
      <c r="AD158" s="297"/>
      <c r="AE158" s="297"/>
      <c r="AF158" s="297"/>
      <c r="AG158" s="297"/>
      <c r="AH158" s="297"/>
      <c r="AI158" s="297"/>
      <c r="AJ158" s="297"/>
      <c r="AK158" s="298"/>
      <c r="AL158" s="298"/>
      <c r="AM158" s="297"/>
      <c r="AN158" s="298"/>
      <c r="AO158" s="298"/>
      <c r="AP158" s="297"/>
      <c r="AQ158" s="506"/>
    </row>
    <row r="159" spans="1:43" s="508" customFormat="1" ht="26.25" customHeight="1">
      <c r="A159" s="295"/>
      <c r="B159" s="295"/>
      <c r="C159" s="295"/>
      <c r="D159" s="506"/>
      <c r="E159" s="506"/>
      <c r="F159" s="295"/>
      <c r="G159" s="295"/>
      <c r="H159" s="295"/>
      <c r="I159" s="295"/>
      <c r="J159" s="507"/>
      <c r="K159" s="507"/>
      <c r="L159" s="295"/>
      <c r="M159" s="295"/>
      <c r="N159" s="709"/>
      <c r="O159" s="709"/>
      <c r="P159" s="297"/>
      <c r="Q159" s="297"/>
      <c r="R159" s="297"/>
      <c r="S159" s="297"/>
      <c r="T159" s="297"/>
      <c r="U159" s="297"/>
      <c r="V159" s="297"/>
      <c r="W159" s="297"/>
      <c r="X159" s="297"/>
      <c r="Y159" s="297"/>
      <c r="Z159" s="297"/>
      <c r="AA159" s="297"/>
      <c r="AB159" s="297"/>
      <c r="AC159" s="297"/>
      <c r="AD159" s="297"/>
      <c r="AE159" s="297"/>
      <c r="AF159" s="297"/>
      <c r="AG159" s="297"/>
      <c r="AH159" s="297"/>
      <c r="AI159" s="297"/>
      <c r="AJ159" s="297"/>
      <c r="AK159" s="298"/>
      <c r="AL159" s="298"/>
      <c r="AM159" s="297"/>
      <c r="AN159" s="298"/>
      <c r="AO159" s="298"/>
      <c r="AP159" s="297"/>
      <c r="AQ159" s="506"/>
    </row>
    <row r="160" spans="1:43" s="508" customFormat="1" ht="26.25" customHeight="1">
      <c r="A160" s="295"/>
      <c r="B160" s="295"/>
      <c r="C160" s="295"/>
      <c r="D160" s="506"/>
      <c r="E160" s="506"/>
      <c r="F160" s="295"/>
      <c r="G160" s="295"/>
      <c r="H160" s="295"/>
      <c r="I160" s="295"/>
      <c r="J160" s="507"/>
      <c r="K160" s="507"/>
      <c r="L160" s="295"/>
      <c r="M160" s="295"/>
      <c r="N160" s="709"/>
      <c r="O160" s="709"/>
      <c r="P160" s="297"/>
      <c r="Q160" s="297"/>
      <c r="R160" s="297"/>
      <c r="S160" s="297"/>
      <c r="T160" s="297"/>
      <c r="U160" s="297"/>
      <c r="V160" s="297"/>
      <c r="W160" s="297"/>
      <c r="X160" s="297"/>
      <c r="Y160" s="297"/>
      <c r="Z160" s="297"/>
      <c r="AA160" s="297"/>
      <c r="AB160" s="297"/>
      <c r="AC160" s="297"/>
      <c r="AD160" s="297"/>
      <c r="AE160" s="297"/>
      <c r="AF160" s="297"/>
      <c r="AG160" s="297"/>
      <c r="AH160" s="297"/>
      <c r="AI160" s="297"/>
      <c r="AJ160" s="297"/>
      <c r="AK160" s="298"/>
      <c r="AL160" s="298"/>
      <c r="AM160" s="297"/>
      <c r="AN160" s="298"/>
      <c r="AO160" s="298"/>
      <c r="AP160" s="297"/>
      <c r="AQ160" s="506"/>
    </row>
    <row r="161" spans="1:43" s="508" customFormat="1" ht="26.25" customHeight="1">
      <c r="A161" s="295"/>
      <c r="B161" s="295"/>
      <c r="C161" s="295"/>
      <c r="D161" s="506"/>
      <c r="E161" s="506"/>
      <c r="F161" s="295"/>
      <c r="G161" s="295"/>
      <c r="H161" s="295"/>
      <c r="I161" s="295"/>
      <c r="J161" s="507"/>
      <c r="K161" s="507"/>
      <c r="L161" s="295"/>
      <c r="M161" s="295"/>
      <c r="N161" s="709"/>
      <c r="O161" s="709"/>
      <c r="P161" s="297"/>
      <c r="Q161" s="297"/>
      <c r="R161" s="297"/>
      <c r="S161" s="297"/>
      <c r="T161" s="297"/>
      <c r="U161" s="297"/>
      <c r="V161" s="297"/>
      <c r="W161" s="297"/>
      <c r="X161" s="297"/>
      <c r="Y161" s="297"/>
      <c r="Z161" s="297"/>
      <c r="AA161" s="297"/>
      <c r="AB161" s="297"/>
      <c r="AC161" s="297"/>
      <c r="AD161" s="297"/>
      <c r="AE161" s="297"/>
      <c r="AF161" s="297"/>
      <c r="AG161" s="297"/>
      <c r="AH161" s="297"/>
      <c r="AI161" s="297"/>
      <c r="AJ161" s="297"/>
      <c r="AK161" s="298"/>
      <c r="AL161" s="298"/>
      <c r="AM161" s="297"/>
      <c r="AN161" s="298"/>
      <c r="AO161" s="298"/>
      <c r="AP161" s="297"/>
      <c r="AQ161" s="506"/>
    </row>
    <row r="162" spans="1:43" s="508" customFormat="1" ht="26.25" customHeight="1">
      <c r="A162" s="295"/>
      <c r="B162" s="295"/>
      <c r="C162" s="295"/>
      <c r="D162" s="506"/>
      <c r="E162" s="506"/>
      <c r="F162" s="295"/>
      <c r="G162" s="295"/>
      <c r="H162" s="295"/>
      <c r="I162" s="295"/>
      <c r="J162" s="507"/>
      <c r="K162" s="507"/>
      <c r="L162" s="295"/>
      <c r="M162" s="295"/>
      <c r="N162" s="709"/>
      <c r="O162" s="709"/>
      <c r="P162" s="297"/>
      <c r="Q162" s="297"/>
      <c r="R162" s="297"/>
      <c r="S162" s="297"/>
      <c r="T162" s="297"/>
      <c r="U162" s="297"/>
      <c r="V162" s="297"/>
      <c r="W162" s="297"/>
      <c r="X162" s="297"/>
      <c r="Y162" s="297"/>
      <c r="Z162" s="297"/>
      <c r="AA162" s="297"/>
      <c r="AB162" s="297"/>
      <c r="AC162" s="297"/>
      <c r="AD162" s="297"/>
      <c r="AE162" s="297"/>
      <c r="AF162" s="297"/>
      <c r="AG162" s="297"/>
      <c r="AH162" s="297"/>
      <c r="AI162" s="297"/>
      <c r="AJ162" s="297"/>
      <c r="AK162" s="298"/>
      <c r="AL162" s="298"/>
      <c r="AM162" s="297"/>
      <c r="AN162" s="298"/>
      <c r="AO162" s="298"/>
      <c r="AP162" s="297"/>
      <c r="AQ162" s="506"/>
    </row>
    <row r="163" spans="1:43" ht="26.25" customHeight="1">
      <c r="A163" s="1"/>
      <c r="B163" s="1"/>
      <c r="C163" s="1"/>
      <c r="D163" s="576"/>
      <c r="E163" s="506"/>
      <c r="F163" s="295"/>
      <c r="G163" s="295"/>
      <c r="H163" s="295"/>
      <c r="I163" s="295"/>
      <c r="J163" s="507"/>
      <c r="K163" s="507"/>
      <c r="L163" s="295"/>
      <c r="M163" s="1"/>
      <c r="AQ163" s="576"/>
    </row>
    <row r="164" spans="1:43" ht="26.25" customHeight="1">
      <c r="A164" s="1"/>
      <c r="B164" s="1"/>
      <c r="C164" s="1"/>
      <c r="D164" s="576"/>
      <c r="E164" s="506"/>
      <c r="F164" s="295"/>
      <c r="G164" s="295"/>
      <c r="H164" s="295"/>
      <c r="I164" s="295"/>
      <c r="J164" s="507"/>
      <c r="K164" s="507"/>
      <c r="L164" s="295"/>
      <c r="M164" s="1"/>
      <c r="AQ164" s="576"/>
    </row>
    <row r="165" spans="1:43" ht="26.25" customHeight="1">
      <c r="A165" s="1"/>
      <c r="B165" s="1"/>
      <c r="C165" s="1"/>
      <c r="D165" s="576"/>
      <c r="E165" s="506"/>
      <c r="F165" s="295"/>
      <c r="G165" s="295"/>
      <c r="H165" s="295"/>
      <c r="I165" s="295"/>
      <c r="J165" s="507"/>
      <c r="K165" s="507"/>
      <c r="L165" s="295"/>
      <c r="M165" s="1"/>
      <c r="AQ165" s="576"/>
    </row>
    <row r="166" spans="1:43" ht="26.25" customHeight="1">
      <c r="A166" s="1"/>
      <c r="B166" s="1"/>
      <c r="C166" s="1"/>
      <c r="D166" s="576"/>
      <c r="E166" s="506"/>
      <c r="F166" s="295"/>
      <c r="G166" s="295"/>
      <c r="H166" s="295"/>
      <c r="I166" s="295"/>
      <c r="J166" s="507"/>
      <c r="K166" s="507"/>
      <c r="L166" s="295"/>
      <c r="M166" s="1"/>
      <c r="AQ166" s="576"/>
    </row>
    <row r="167" spans="1:43" ht="26.25" customHeight="1">
      <c r="A167" s="1"/>
      <c r="B167" s="1"/>
      <c r="C167" s="1"/>
      <c r="D167" s="576"/>
      <c r="E167" s="506"/>
      <c r="F167" s="295"/>
      <c r="G167" s="295"/>
      <c r="H167" s="295"/>
      <c r="I167" s="295"/>
      <c r="J167" s="507"/>
      <c r="K167" s="507"/>
      <c r="L167" s="295"/>
      <c r="M167" s="1"/>
      <c r="AQ167" s="576"/>
    </row>
    <row r="168" spans="1:43" ht="26.25" customHeight="1">
      <c r="A168" s="1"/>
      <c r="B168" s="1"/>
      <c r="C168" s="1"/>
      <c r="D168" s="576"/>
      <c r="E168" s="506"/>
      <c r="F168" s="295"/>
      <c r="G168" s="295"/>
      <c r="H168" s="295"/>
      <c r="I168" s="295"/>
      <c r="J168" s="507"/>
      <c r="K168" s="507"/>
      <c r="L168" s="295"/>
      <c r="M168" s="1"/>
      <c r="AQ168" s="576"/>
    </row>
    <row r="169" spans="1:43" ht="26.25" customHeight="1">
      <c r="A169" s="1"/>
      <c r="B169" s="1"/>
      <c r="C169" s="1"/>
      <c r="D169" s="576"/>
      <c r="E169" s="506"/>
      <c r="F169" s="295"/>
      <c r="G169" s="295"/>
      <c r="H169" s="295"/>
      <c r="I169" s="295"/>
      <c r="J169" s="507"/>
      <c r="K169" s="507"/>
      <c r="L169" s="295"/>
      <c r="M169" s="1"/>
      <c r="AQ169" s="576"/>
    </row>
    <row r="170" spans="1:43" ht="26.25" customHeight="1">
      <c r="A170" s="1"/>
      <c r="B170" s="1"/>
      <c r="C170" s="1"/>
      <c r="D170" s="576"/>
      <c r="E170" s="506"/>
      <c r="F170" s="295"/>
      <c r="G170" s="295"/>
      <c r="H170" s="295"/>
      <c r="I170" s="295"/>
      <c r="J170" s="507"/>
      <c r="K170" s="507"/>
      <c r="L170" s="295"/>
      <c r="M170" s="1"/>
      <c r="AQ170" s="576"/>
    </row>
    <row r="171" spans="1:43" ht="26.25" customHeight="1">
      <c r="A171" s="1"/>
      <c r="B171" s="1"/>
      <c r="C171" s="1"/>
      <c r="D171" s="576"/>
      <c r="E171" s="506"/>
      <c r="F171" s="295"/>
      <c r="G171" s="295"/>
      <c r="H171" s="295"/>
      <c r="I171" s="295"/>
      <c r="J171" s="507"/>
      <c r="K171" s="507"/>
      <c r="L171" s="295"/>
      <c r="M171" s="1"/>
      <c r="AQ171" s="576"/>
    </row>
    <row r="172" spans="1:43" ht="26.25" customHeight="1">
      <c r="A172" s="1"/>
      <c r="B172" s="1"/>
      <c r="C172" s="1"/>
      <c r="D172" s="576"/>
      <c r="E172" s="506"/>
      <c r="F172" s="295"/>
      <c r="G172" s="295"/>
      <c r="H172" s="295"/>
      <c r="I172" s="295"/>
      <c r="J172" s="507"/>
      <c r="K172" s="507"/>
      <c r="L172" s="295"/>
      <c r="M172" s="1"/>
      <c r="AQ172" s="576"/>
    </row>
    <row r="173" spans="1:43" ht="26.25" customHeight="1">
      <c r="A173" s="1"/>
      <c r="B173" s="1"/>
      <c r="C173" s="1"/>
      <c r="D173" s="576"/>
      <c r="E173" s="506"/>
      <c r="F173" s="295"/>
      <c r="G173" s="295"/>
      <c r="H173" s="295"/>
      <c r="I173" s="295"/>
      <c r="J173" s="507"/>
      <c r="K173" s="507"/>
      <c r="L173" s="295"/>
      <c r="M173" s="1"/>
      <c r="AQ173" s="576"/>
    </row>
    <row r="174" spans="1:43" ht="26.25" customHeight="1">
      <c r="A174" s="1"/>
      <c r="B174" s="1"/>
      <c r="C174" s="1"/>
      <c r="D174" s="576"/>
      <c r="E174" s="506"/>
      <c r="F174" s="295"/>
      <c r="G174" s="295"/>
      <c r="H174" s="295"/>
      <c r="I174" s="295"/>
      <c r="J174" s="507"/>
      <c r="K174" s="507"/>
      <c r="L174" s="295"/>
      <c r="M174" s="1"/>
      <c r="AQ174" s="576"/>
    </row>
    <row r="175" spans="1:43" ht="26.25" customHeight="1">
      <c r="A175" s="1"/>
      <c r="B175" s="1"/>
      <c r="C175" s="1"/>
      <c r="D175" s="576"/>
      <c r="E175" s="506"/>
      <c r="F175" s="295"/>
      <c r="G175" s="295"/>
      <c r="H175" s="295"/>
      <c r="I175" s="295"/>
      <c r="J175" s="507"/>
      <c r="K175" s="507"/>
      <c r="L175" s="295"/>
      <c r="M175" s="1"/>
      <c r="AQ175" s="576"/>
    </row>
    <row r="176" spans="1:43" ht="26.25" customHeight="1">
      <c r="A176" s="1"/>
      <c r="B176" s="1"/>
      <c r="C176" s="1"/>
      <c r="D176" s="576"/>
      <c r="E176" s="506"/>
      <c r="F176" s="295"/>
      <c r="G176" s="295"/>
      <c r="H176" s="295"/>
      <c r="I176" s="295"/>
      <c r="J176" s="507"/>
      <c r="K176" s="507"/>
      <c r="L176" s="295"/>
      <c r="M176" s="1"/>
      <c r="AQ176" s="576"/>
    </row>
    <row r="177" spans="1:43" ht="26.25" customHeight="1">
      <c r="A177" s="1"/>
      <c r="B177" s="1"/>
      <c r="C177" s="1"/>
      <c r="D177" s="576"/>
      <c r="E177" s="506"/>
      <c r="F177" s="295"/>
      <c r="G177" s="295"/>
      <c r="H177" s="295"/>
      <c r="I177" s="295"/>
      <c r="J177" s="507"/>
      <c r="K177" s="507"/>
      <c r="L177" s="295"/>
      <c r="M177" s="1"/>
      <c r="AQ177" s="576"/>
    </row>
    <row r="178" spans="1:43" ht="26.25" customHeight="1">
      <c r="A178" s="1"/>
      <c r="B178" s="1"/>
      <c r="C178" s="1"/>
      <c r="D178" s="576"/>
      <c r="E178" s="506"/>
      <c r="F178" s="295"/>
      <c r="G178" s="295"/>
      <c r="H178" s="295"/>
      <c r="I178" s="295"/>
      <c r="J178" s="507"/>
      <c r="K178" s="507"/>
      <c r="L178" s="295"/>
      <c r="M178" s="1"/>
      <c r="AQ178" s="576"/>
    </row>
    <row r="179" spans="1:43" ht="26.25" customHeight="1">
      <c r="A179" s="1"/>
      <c r="B179" s="1"/>
      <c r="C179" s="1"/>
      <c r="D179" s="576"/>
      <c r="E179" s="506"/>
      <c r="F179" s="295"/>
      <c r="G179" s="295"/>
      <c r="H179" s="295"/>
      <c r="I179" s="295"/>
      <c r="J179" s="507"/>
      <c r="K179" s="507"/>
      <c r="L179" s="295"/>
      <c r="M179" s="1"/>
      <c r="AQ179" s="576"/>
    </row>
    <row r="180" spans="1:43" ht="26.25" customHeight="1">
      <c r="A180" s="1"/>
      <c r="B180" s="1"/>
      <c r="C180" s="1"/>
      <c r="D180" s="576"/>
      <c r="E180" s="506"/>
      <c r="F180" s="295"/>
      <c r="G180" s="295"/>
      <c r="H180" s="295"/>
      <c r="I180" s="295"/>
      <c r="J180" s="507"/>
      <c r="K180" s="507"/>
      <c r="L180" s="295"/>
      <c r="M180" s="1"/>
      <c r="AQ180" s="576"/>
    </row>
    <row r="181" spans="1:43" ht="26.25" customHeight="1">
      <c r="A181" s="1"/>
      <c r="B181" s="1"/>
      <c r="C181" s="1"/>
      <c r="D181" s="576"/>
      <c r="E181" s="506"/>
      <c r="F181" s="295"/>
      <c r="G181" s="295"/>
      <c r="H181" s="295"/>
      <c r="I181" s="295"/>
      <c r="J181" s="507"/>
      <c r="K181" s="507"/>
      <c r="L181" s="295"/>
      <c r="M181" s="1"/>
      <c r="AQ181" s="576"/>
    </row>
    <row r="182" spans="1:43" ht="26.25" customHeight="1">
      <c r="A182" s="1"/>
      <c r="B182" s="1"/>
      <c r="C182" s="1"/>
      <c r="D182" s="576"/>
      <c r="E182" s="506"/>
      <c r="F182" s="295"/>
      <c r="G182" s="295"/>
      <c r="H182" s="295"/>
      <c r="I182" s="295"/>
      <c r="J182" s="507"/>
      <c r="K182" s="507"/>
      <c r="L182" s="295"/>
      <c r="M182" s="1"/>
      <c r="AQ182" s="576"/>
    </row>
    <row r="183" spans="1:43" ht="26.25" customHeight="1">
      <c r="A183" s="1"/>
      <c r="B183" s="1"/>
      <c r="C183" s="1"/>
      <c r="D183" s="576"/>
      <c r="E183" s="506"/>
      <c r="F183" s="295"/>
      <c r="G183" s="295"/>
      <c r="H183" s="295"/>
      <c r="I183" s="295"/>
      <c r="J183" s="507"/>
      <c r="K183" s="507"/>
      <c r="L183" s="295"/>
      <c r="M183" s="1"/>
      <c r="AQ183" s="576"/>
    </row>
    <row r="184" spans="1:43" ht="26.25" customHeight="1">
      <c r="A184" s="1"/>
      <c r="B184" s="1"/>
      <c r="C184" s="1"/>
      <c r="D184" s="576"/>
      <c r="E184" s="506"/>
      <c r="F184" s="295"/>
      <c r="G184" s="295"/>
      <c r="H184" s="295"/>
      <c r="I184" s="295"/>
      <c r="J184" s="507"/>
      <c r="K184" s="507"/>
      <c r="L184" s="295"/>
      <c r="M184" s="1"/>
      <c r="AQ184" s="576"/>
    </row>
    <row r="185" spans="1:43" ht="26.25" customHeight="1">
      <c r="A185" s="1"/>
      <c r="B185" s="1"/>
      <c r="C185" s="1"/>
      <c r="D185" s="576"/>
      <c r="E185" s="506"/>
      <c r="F185" s="295"/>
      <c r="G185" s="295"/>
      <c r="H185" s="295"/>
      <c r="I185" s="295"/>
      <c r="J185" s="507"/>
      <c r="K185" s="507"/>
      <c r="L185" s="295"/>
      <c r="M185" s="1"/>
      <c r="AQ185" s="576"/>
    </row>
    <row r="186" spans="1:43" ht="26.25" customHeight="1">
      <c r="A186" s="1"/>
      <c r="B186" s="1"/>
      <c r="C186" s="1"/>
      <c r="D186" s="576"/>
      <c r="E186" s="506"/>
      <c r="F186" s="295"/>
      <c r="G186" s="295"/>
      <c r="H186" s="295"/>
      <c r="I186" s="295"/>
      <c r="J186" s="507"/>
      <c r="K186" s="507"/>
      <c r="L186" s="295"/>
      <c r="M186" s="1"/>
      <c r="AQ186" s="576"/>
    </row>
    <row r="187" spans="1:43" ht="26.25" customHeight="1">
      <c r="A187" s="1"/>
      <c r="B187" s="1"/>
      <c r="C187" s="1"/>
      <c r="D187" s="576"/>
      <c r="E187" s="506"/>
      <c r="F187" s="295"/>
      <c r="G187" s="295"/>
      <c r="H187" s="295"/>
      <c r="I187" s="295"/>
      <c r="J187" s="507"/>
      <c r="K187" s="507"/>
      <c r="L187" s="295"/>
      <c r="M187" s="1"/>
      <c r="AQ187" s="576"/>
    </row>
    <row r="188" spans="1:43" ht="26.25" customHeight="1">
      <c r="A188" s="1"/>
      <c r="B188" s="1"/>
      <c r="C188" s="1"/>
      <c r="D188" s="576"/>
      <c r="E188" s="506"/>
      <c r="F188" s="295"/>
      <c r="G188" s="295"/>
      <c r="H188" s="295"/>
      <c r="I188" s="295"/>
      <c r="J188" s="507"/>
      <c r="K188" s="507"/>
      <c r="L188" s="295"/>
      <c r="M188" s="1"/>
      <c r="AQ188" s="576"/>
    </row>
    <row r="189" spans="1:43" ht="26.25" customHeight="1">
      <c r="A189" s="1"/>
      <c r="B189" s="1"/>
      <c r="C189" s="1"/>
      <c r="D189" s="576"/>
      <c r="E189" s="506"/>
      <c r="F189" s="295"/>
      <c r="G189" s="295"/>
      <c r="H189" s="295"/>
      <c r="I189" s="295"/>
      <c r="J189" s="507"/>
      <c r="K189" s="507"/>
      <c r="L189" s="295"/>
      <c r="M189" s="1"/>
      <c r="AQ189" s="576"/>
    </row>
    <row r="190" spans="1:43" ht="26.25" customHeight="1">
      <c r="A190" s="1"/>
      <c r="B190" s="1"/>
      <c r="C190" s="1"/>
      <c r="D190" s="576"/>
      <c r="E190" s="506"/>
      <c r="F190" s="295"/>
      <c r="G190" s="295"/>
      <c r="H190" s="295"/>
      <c r="I190" s="295"/>
      <c r="J190" s="507"/>
      <c r="K190" s="507"/>
      <c r="L190" s="295"/>
      <c r="M190" s="1"/>
      <c r="AQ190" s="576"/>
    </row>
    <row r="191" spans="1:43" ht="26.25" customHeight="1">
      <c r="A191" s="1"/>
      <c r="B191" s="1"/>
      <c r="C191" s="1"/>
      <c r="D191" s="576"/>
      <c r="E191" s="506"/>
      <c r="F191" s="295"/>
      <c r="G191" s="295"/>
      <c r="H191" s="295"/>
      <c r="I191" s="295"/>
      <c r="J191" s="507"/>
      <c r="K191" s="507"/>
      <c r="L191" s="295"/>
      <c r="M191" s="1"/>
      <c r="AQ191" s="576"/>
    </row>
    <row r="192" spans="1:43" ht="26.25" customHeight="1">
      <c r="A192" s="1"/>
      <c r="B192" s="1"/>
      <c r="C192" s="1"/>
      <c r="D192" s="576"/>
      <c r="E192" s="506"/>
      <c r="F192" s="295"/>
      <c r="G192" s="295"/>
      <c r="H192" s="295"/>
      <c r="I192" s="295"/>
      <c r="J192" s="507"/>
      <c r="K192" s="507"/>
      <c r="L192" s="295"/>
      <c r="M192" s="1"/>
      <c r="AQ192" s="576"/>
    </row>
    <row r="193" spans="1:43" ht="26.25" customHeight="1">
      <c r="A193" s="1"/>
      <c r="B193" s="1"/>
      <c r="C193" s="1"/>
      <c r="D193" s="576"/>
      <c r="E193" s="506"/>
      <c r="F193" s="295"/>
      <c r="G193" s="295"/>
      <c r="H193" s="295"/>
      <c r="I193" s="295"/>
      <c r="J193" s="507"/>
      <c r="K193" s="507"/>
      <c r="L193" s="295"/>
      <c r="M193" s="1"/>
      <c r="AQ193" s="576"/>
    </row>
    <row r="194" spans="1:43" ht="26.25" customHeight="1">
      <c r="A194" s="1"/>
      <c r="B194" s="1"/>
      <c r="C194" s="1"/>
      <c r="D194" s="576"/>
      <c r="E194" s="506"/>
      <c r="F194" s="295"/>
      <c r="G194" s="295"/>
      <c r="H194" s="295"/>
      <c r="I194" s="295"/>
      <c r="J194" s="507"/>
      <c r="K194" s="507"/>
      <c r="L194" s="295"/>
      <c r="M194" s="1"/>
      <c r="AQ194" s="576"/>
    </row>
    <row r="195" spans="1:43" ht="26.25" customHeight="1">
      <c r="A195" s="1"/>
      <c r="B195" s="1"/>
      <c r="C195" s="1"/>
      <c r="D195" s="576"/>
      <c r="E195" s="506"/>
      <c r="F195" s="295"/>
      <c r="G195" s="295"/>
      <c r="H195" s="295"/>
      <c r="I195" s="295"/>
      <c r="J195" s="507"/>
      <c r="K195" s="507"/>
      <c r="L195" s="295"/>
      <c r="M195" s="1"/>
      <c r="AQ195" s="576"/>
    </row>
    <row r="196" spans="1:43" ht="26.25" customHeight="1">
      <c r="A196" s="1"/>
      <c r="B196" s="1"/>
      <c r="C196" s="1"/>
      <c r="D196" s="576"/>
      <c r="E196" s="506"/>
      <c r="F196" s="295"/>
      <c r="G196" s="295"/>
      <c r="H196" s="295"/>
      <c r="I196" s="295"/>
      <c r="J196" s="507"/>
      <c r="K196" s="507"/>
      <c r="L196" s="295"/>
      <c r="M196" s="1"/>
      <c r="AQ196" s="576"/>
    </row>
    <row r="197" spans="1:43" ht="26.25" customHeight="1">
      <c r="A197" s="1"/>
      <c r="B197" s="1"/>
      <c r="C197" s="1"/>
      <c r="D197" s="576"/>
      <c r="E197" s="506"/>
      <c r="F197" s="295"/>
      <c r="G197" s="295"/>
      <c r="H197" s="295"/>
      <c r="I197" s="295"/>
      <c r="J197" s="507"/>
      <c r="K197" s="507"/>
      <c r="L197" s="295"/>
      <c r="M197" s="1"/>
      <c r="AQ197" s="576"/>
    </row>
    <row r="198" spans="1:43" ht="26.25" customHeight="1">
      <c r="A198" s="1"/>
      <c r="B198" s="1"/>
      <c r="C198" s="1"/>
      <c r="D198" s="576"/>
      <c r="E198" s="506"/>
      <c r="F198" s="295"/>
      <c r="G198" s="295"/>
      <c r="H198" s="295"/>
      <c r="I198" s="295"/>
      <c r="J198" s="507"/>
      <c r="K198" s="507"/>
      <c r="L198" s="295"/>
      <c r="M198" s="1"/>
      <c r="AQ198" s="576"/>
    </row>
    <row r="199" spans="1:43" ht="26.25" customHeight="1">
      <c r="A199" s="1"/>
      <c r="B199" s="1"/>
      <c r="C199" s="1"/>
      <c r="D199" s="576"/>
      <c r="E199" s="506"/>
      <c r="F199" s="295"/>
      <c r="G199" s="295"/>
      <c r="H199" s="295"/>
      <c r="I199" s="295"/>
      <c r="J199" s="507"/>
      <c r="K199" s="507"/>
      <c r="L199" s="295"/>
      <c r="M199" s="1"/>
      <c r="AQ199" s="576"/>
    </row>
    <row r="200" spans="1:43" ht="26.25" customHeight="1">
      <c r="A200" s="1"/>
      <c r="B200" s="1"/>
      <c r="C200" s="1"/>
      <c r="D200" s="576"/>
      <c r="E200" s="506"/>
      <c r="F200" s="295"/>
      <c r="G200" s="295"/>
      <c r="H200" s="295"/>
      <c r="I200" s="295"/>
      <c r="J200" s="507"/>
      <c r="K200" s="507"/>
      <c r="L200" s="295"/>
      <c r="M200" s="1"/>
      <c r="AQ200" s="576"/>
    </row>
    <row r="201" spans="1:43" ht="26.25" customHeight="1">
      <c r="A201" s="1"/>
      <c r="B201" s="1"/>
      <c r="C201" s="1"/>
      <c r="D201" s="576"/>
      <c r="E201" s="506"/>
      <c r="F201" s="295"/>
      <c r="G201" s="295"/>
      <c r="H201" s="295"/>
      <c r="I201" s="295"/>
      <c r="J201" s="507"/>
      <c r="K201" s="507"/>
      <c r="L201" s="295"/>
      <c r="M201" s="1"/>
      <c r="AQ201" s="576"/>
    </row>
    <row r="202" spans="1:43" ht="26.25" customHeight="1">
      <c r="A202" s="1"/>
      <c r="B202" s="1"/>
      <c r="C202" s="1"/>
      <c r="D202" s="576"/>
      <c r="E202" s="506"/>
      <c r="F202" s="295"/>
      <c r="G202" s="295"/>
      <c r="H202" s="295"/>
      <c r="I202" s="295"/>
      <c r="J202" s="507"/>
      <c r="K202" s="507"/>
      <c r="L202" s="295"/>
      <c r="M202" s="1"/>
      <c r="AQ202" s="576"/>
    </row>
    <row r="203" spans="1:43" ht="26.25" customHeight="1">
      <c r="A203" s="1"/>
      <c r="B203" s="1"/>
      <c r="C203" s="1"/>
      <c r="D203" s="576"/>
      <c r="E203" s="506"/>
      <c r="F203" s="295"/>
      <c r="G203" s="295"/>
      <c r="H203" s="295"/>
      <c r="I203" s="295"/>
      <c r="J203" s="507"/>
      <c r="K203" s="507"/>
      <c r="L203" s="295"/>
      <c r="M203" s="1"/>
      <c r="AQ203" s="576"/>
    </row>
    <row r="204" spans="1:43" ht="26.25" customHeight="1">
      <c r="A204" s="1"/>
      <c r="B204" s="1"/>
      <c r="C204" s="1"/>
      <c r="D204" s="576"/>
      <c r="E204" s="506"/>
      <c r="F204" s="295"/>
      <c r="G204" s="295"/>
      <c r="H204" s="295"/>
      <c r="I204" s="295"/>
      <c r="J204" s="507"/>
      <c r="K204" s="507"/>
      <c r="L204" s="295"/>
      <c r="M204" s="1"/>
      <c r="AQ204" s="576"/>
    </row>
    <row r="205" spans="1:43" ht="26.25" customHeight="1">
      <c r="A205" s="1"/>
      <c r="B205" s="1"/>
      <c r="C205" s="1"/>
      <c r="D205" s="576"/>
      <c r="E205" s="506"/>
      <c r="F205" s="295"/>
      <c r="G205" s="295"/>
      <c r="H205" s="295"/>
      <c r="I205" s="295"/>
      <c r="J205" s="507"/>
      <c r="K205" s="507"/>
      <c r="L205" s="295"/>
      <c r="M205" s="1"/>
      <c r="AQ205" s="576"/>
    </row>
    <row r="206" spans="1:43" ht="26.25" customHeight="1">
      <c r="A206" s="1"/>
      <c r="B206" s="1"/>
      <c r="C206" s="1"/>
      <c r="D206" s="576"/>
      <c r="E206" s="506"/>
      <c r="F206" s="295"/>
      <c r="G206" s="295"/>
      <c r="H206" s="295"/>
      <c r="I206" s="295"/>
      <c r="J206" s="507"/>
      <c r="K206" s="507"/>
      <c r="L206" s="295"/>
      <c r="M206" s="1"/>
      <c r="AQ206" s="576"/>
    </row>
    <row r="207" spans="1:43" ht="26.25" customHeight="1">
      <c r="A207" s="1"/>
      <c r="B207" s="1"/>
      <c r="C207" s="1"/>
      <c r="D207" s="576"/>
      <c r="E207" s="506"/>
      <c r="F207" s="295"/>
      <c r="G207" s="295"/>
      <c r="H207" s="295"/>
      <c r="I207" s="295"/>
      <c r="J207" s="507"/>
      <c r="K207" s="507"/>
      <c r="L207" s="295"/>
      <c r="M207" s="1"/>
      <c r="AQ207" s="576"/>
    </row>
    <row r="208" spans="1:43" ht="26.25" customHeight="1">
      <c r="A208" s="1"/>
      <c r="B208" s="1"/>
      <c r="C208" s="1"/>
      <c r="D208" s="576"/>
      <c r="E208" s="506"/>
      <c r="F208" s="295"/>
      <c r="G208" s="295"/>
      <c r="H208" s="295"/>
      <c r="I208" s="295"/>
      <c r="J208" s="507"/>
      <c r="K208" s="507"/>
      <c r="L208" s="295"/>
      <c r="M208" s="1"/>
      <c r="AQ208" s="576"/>
    </row>
    <row r="209" spans="1:43" ht="26.25" customHeight="1">
      <c r="A209" s="1"/>
      <c r="B209" s="1"/>
      <c r="C209" s="1"/>
      <c r="D209" s="576"/>
      <c r="E209" s="506"/>
      <c r="F209" s="295"/>
      <c r="G209" s="295"/>
      <c r="H209" s="295"/>
      <c r="I209" s="295"/>
      <c r="J209" s="507"/>
      <c r="K209" s="507"/>
      <c r="L209" s="295"/>
      <c r="M209" s="1"/>
      <c r="AQ209" s="576"/>
    </row>
    <row r="210" spans="1:43" ht="26.25" customHeight="1">
      <c r="A210" s="1"/>
      <c r="B210" s="1"/>
      <c r="C210" s="1"/>
      <c r="D210" s="576"/>
      <c r="E210" s="506"/>
      <c r="F210" s="295"/>
      <c r="G210" s="295"/>
      <c r="H210" s="295"/>
      <c r="I210" s="295"/>
      <c r="J210" s="507"/>
      <c r="K210" s="507"/>
      <c r="L210" s="295"/>
      <c r="M210" s="1"/>
      <c r="AQ210" s="576"/>
    </row>
    <row r="211" spans="1:43" ht="26.25" customHeight="1">
      <c r="A211" s="1"/>
      <c r="B211" s="1"/>
      <c r="C211" s="1"/>
      <c r="D211" s="576"/>
      <c r="E211" s="506"/>
      <c r="F211" s="295"/>
      <c r="G211" s="295"/>
      <c r="H211" s="295"/>
      <c r="I211" s="295"/>
      <c r="J211" s="507"/>
      <c r="K211" s="507"/>
      <c r="L211" s="295"/>
      <c r="M211" s="1"/>
      <c r="AQ211" s="576"/>
    </row>
    <row r="212" spans="1:43" ht="26.25" customHeight="1">
      <c r="A212" s="1"/>
      <c r="B212" s="1"/>
      <c r="C212" s="1"/>
      <c r="D212" s="576"/>
      <c r="E212" s="506"/>
      <c r="F212" s="295"/>
      <c r="G212" s="295"/>
      <c r="H212" s="295"/>
      <c r="I212" s="295"/>
      <c r="J212" s="507"/>
      <c r="K212" s="507"/>
      <c r="L212" s="295"/>
      <c r="M212" s="1"/>
      <c r="AQ212" s="576"/>
    </row>
    <row r="213" spans="1:43" ht="26.25" customHeight="1">
      <c r="A213" s="1"/>
      <c r="B213" s="1"/>
      <c r="C213" s="1"/>
      <c r="D213" s="576"/>
      <c r="E213" s="506"/>
      <c r="F213" s="295"/>
      <c r="G213" s="295"/>
      <c r="H213" s="295"/>
      <c r="I213" s="295"/>
      <c r="J213" s="507"/>
      <c r="K213" s="507"/>
      <c r="L213" s="295"/>
      <c r="M213" s="1"/>
      <c r="AQ213" s="576"/>
    </row>
    <row r="214" spans="1:43" ht="26.25" customHeight="1">
      <c r="A214" s="1"/>
      <c r="B214" s="1"/>
      <c r="C214" s="1"/>
      <c r="D214" s="576"/>
      <c r="E214" s="506"/>
      <c r="F214" s="295"/>
      <c r="G214" s="295"/>
      <c r="H214" s="295"/>
      <c r="I214" s="295"/>
      <c r="J214" s="507"/>
      <c r="K214" s="507"/>
      <c r="L214" s="295"/>
      <c r="M214" s="1"/>
      <c r="AQ214" s="576"/>
    </row>
    <row r="215" spans="1:43" ht="26.25" customHeight="1">
      <c r="A215" s="1"/>
      <c r="B215" s="1"/>
      <c r="C215" s="1"/>
      <c r="D215" s="576"/>
      <c r="E215" s="506"/>
      <c r="F215" s="295"/>
      <c r="G215" s="295"/>
      <c r="H215" s="295"/>
      <c r="I215" s="295"/>
      <c r="J215" s="507"/>
      <c r="K215" s="507"/>
      <c r="L215" s="295"/>
      <c r="M215" s="1"/>
      <c r="AQ215" s="576"/>
    </row>
    <row r="216" spans="1:43" ht="26.25" customHeight="1">
      <c r="A216" s="1"/>
      <c r="B216" s="1"/>
      <c r="C216" s="1"/>
      <c r="D216" s="576"/>
      <c r="E216" s="506"/>
      <c r="F216" s="295"/>
      <c r="G216" s="295"/>
      <c r="H216" s="295"/>
      <c r="I216" s="295"/>
      <c r="J216" s="507"/>
      <c r="K216" s="507"/>
      <c r="L216" s="295"/>
      <c r="M216" s="1"/>
      <c r="AQ216" s="576"/>
    </row>
    <row r="217" spans="1:43" ht="26.25" customHeight="1">
      <c r="A217" s="1"/>
      <c r="B217" s="1"/>
      <c r="C217" s="1"/>
      <c r="D217" s="576"/>
      <c r="E217" s="506"/>
      <c r="F217" s="295"/>
      <c r="G217" s="295"/>
      <c r="H217" s="295"/>
      <c r="I217" s="295"/>
      <c r="J217" s="507"/>
      <c r="K217" s="507"/>
      <c r="L217" s="295"/>
      <c r="M217" s="1"/>
      <c r="AQ217" s="576"/>
    </row>
    <row r="218" spans="1:43" ht="26.25" customHeight="1">
      <c r="A218" s="1"/>
      <c r="B218" s="1"/>
      <c r="C218" s="1"/>
      <c r="D218" s="576"/>
      <c r="E218" s="506"/>
      <c r="F218" s="295"/>
      <c r="G218" s="295"/>
      <c r="H218" s="295"/>
      <c r="I218" s="295"/>
      <c r="J218" s="507"/>
      <c r="K218" s="507"/>
      <c r="L218" s="295"/>
      <c r="M218" s="1"/>
      <c r="AQ218" s="576"/>
    </row>
    <row r="219" spans="1:43" ht="26.25" customHeight="1">
      <c r="A219" s="1"/>
      <c r="B219" s="1"/>
      <c r="C219" s="1"/>
      <c r="D219" s="576"/>
      <c r="E219" s="506"/>
      <c r="F219" s="295"/>
      <c r="G219" s="295"/>
      <c r="H219" s="295"/>
      <c r="I219" s="295"/>
      <c r="J219" s="507"/>
      <c r="K219" s="507"/>
      <c r="L219" s="295"/>
      <c r="M219" s="1"/>
      <c r="AQ219" s="576"/>
    </row>
    <row r="220" spans="1:43" ht="26.25" customHeight="1">
      <c r="A220" s="1"/>
      <c r="B220" s="1"/>
      <c r="C220" s="1"/>
      <c r="D220" s="576"/>
      <c r="E220" s="506"/>
      <c r="F220" s="295"/>
      <c r="G220" s="295"/>
      <c r="H220" s="295"/>
      <c r="I220" s="295"/>
      <c r="J220" s="507"/>
      <c r="K220" s="507"/>
      <c r="L220" s="295"/>
      <c r="M220" s="1"/>
      <c r="AQ220" s="576"/>
    </row>
    <row r="221" spans="1:43" ht="26.25" customHeight="1">
      <c r="A221" s="1"/>
      <c r="B221" s="1"/>
      <c r="C221" s="1"/>
      <c r="D221" s="576"/>
      <c r="E221" s="506"/>
      <c r="F221" s="295"/>
      <c r="G221" s="295"/>
      <c r="H221" s="295"/>
      <c r="I221" s="295"/>
      <c r="J221" s="507"/>
      <c r="K221" s="507"/>
      <c r="L221" s="295"/>
      <c r="M221" s="1"/>
      <c r="AQ221" s="576"/>
    </row>
    <row r="222" spans="1:43" ht="26.25" customHeight="1">
      <c r="A222" s="1"/>
      <c r="B222" s="1"/>
      <c r="C222" s="1"/>
      <c r="D222" s="576"/>
      <c r="E222" s="506"/>
      <c r="F222" s="295"/>
      <c r="G222" s="295"/>
      <c r="H222" s="295"/>
      <c r="I222" s="295"/>
      <c r="J222" s="507"/>
      <c r="K222" s="507"/>
      <c r="L222" s="295"/>
      <c r="M222" s="1"/>
      <c r="AQ222" s="576"/>
    </row>
    <row r="223" spans="1:43" ht="26.25" customHeight="1">
      <c r="A223" s="1"/>
      <c r="B223" s="1"/>
      <c r="C223" s="1"/>
      <c r="D223" s="576"/>
      <c r="E223" s="506"/>
      <c r="F223" s="295"/>
      <c r="G223" s="295"/>
      <c r="H223" s="295"/>
      <c r="I223" s="295"/>
      <c r="J223" s="507"/>
      <c r="K223" s="507"/>
      <c r="L223" s="295"/>
      <c r="M223" s="1"/>
      <c r="AQ223" s="576"/>
    </row>
    <row r="224" spans="1:43" ht="26.25" customHeight="1">
      <c r="A224" s="1"/>
      <c r="B224" s="1"/>
      <c r="C224" s="1"/>
      <c r="D224" s="576"/>
      <c r="E224" s="506"/>
      <c r="F224" s="295"/>
      <c r="G224" s="295"/>
      <c r="H224" s="295"/>
      <c r="I224" s="295"/>
      <c r="J224" s="507"/>
      <c r="K224" s="507"/>
      <c r="L224" s="295"/>
      <c r="M224" s="1"/>
      <c r="AQ224" s="576"/>
    </row>
    <row r="225" spans="1:43" ht="26.25" customHeight="1">
      <c r="A225" s="1"/>
      <c r="B225" s="1"/>
      <c r="C225" s="1"/>
      <c r="D225" s="576"/>
      <c r="E225" s="506"/>
      <c r="F225" s="295"/>
      <c r="G225" s="295"/>
      <c r="H225" s="295"/>
      <c r="I225" s="295"/>
      <c r="J225" s="507"/>
      <c r="K225" s="507"/>
      <c r="L225" s="295"/>
      <c r="M225" s="1"/>
      <c r="AQ225" s="576"/>
    </row>
    <row r="226" spans="1:43" ht="26.25" customHeight="1">
      <c r="A226" s="1"/>
      <c r="B226" s="1"/>
      <c r="C226" s="1"/>
      <c r="D226" s="576"/>
      <c r="E226" s="506"/>
      <c r="F226" s="295"/>
      <c r="G226" s="295"/>
      <c r="H226" s="295"/>
      <c r="I226" s="295"/>
      <c r="J226" s="507"/>
      <c r="K226" s="507"/>
      <c r="L226" s="295"/>
      <c r="M226" s="1"/>
      <c r="AQ226" s="576"/>
    </row>
    <row r="227" spans="1:43" ht="26.25" customHeight="1">
      <c r="A227" s="1"/>
      <c r="B227" s="1"/>
      <c r="C227" s="1"/>
      <c r="D227" s="576"/>
      <c r="E227" s="506"/>
      <c r="F227" s="295"/>
      <c r="G227" s="295"/>
      <c r="H227" s="295"/>
      <c r="I227" s="295"/>
      <c r="J227" s="507"/>
      <c r="K227" s="507"/>
      <c r="L227" s="295"/>
      <c r="M227" s="1"/>
      <c r="AQ227" s="576"/>
    </row>
    <row r="228" spans="1:43" ht="26.25" customHeight="1">
      <c r="A228" s="1"/>
      <c r="B228" s="1"/>
      <c r="C228" s="1"/>
      <c r="D228" s="576"/>
      <c r="E228" s="506"/>
      <c r="F228" s="295"/>
      <c r="G228" s="295"/>
      <c r="H228" s="295"/>
      <c r="I228" s="295"/>
      <c r="J228" s="507"/>
      <c r="K228" s="507"/>
      <c r="L228" s="295"/>
      <c r="M228" s="1"/>
      <c r="AQ228" s="576"/>
    </row>
    <row r="229" spans="1:43" ht="26.25" customHeight="1">
      <c r="A229" s="1"/>
      <c r="B229" s="1"/>
      <c r="C229" s="1"/>
      <c r="D229" s="576"/>
      <c r="E229" s="506"/>
      <c r="F229" s="295"/>
      <c r="G229" s="295"/>
      <c r="H229" s="295"/>
      <c r="I229" s="295"/>
      <c r="J229" s="507"/>
      <c r="K229" s="507"/>
      <c r="L229" s="295"/>
      <c r="M229" s="1"/>
      <c r="AQ229" s="576"/>
    </row>
    <row r="230" spans="1:43" ht="26.25" customHeight="1">
      <c r="A230" s="1"/>
      <c r="B230" s="1"/>
      <c r="C230" s="1"/>
      <c r="D230" s="576"/>
      <c r="E230" s="506"/>
      <c r="F230" s="295"/>
      <c r="G230" s="295"/>
      <c r="H230" s="295"/>
      <c r="I230" s="295"/>
      <c r="J230" s="507"/>
      <c r="K230" s="507"/>
      <c r="L230" s="295"/>
      <c r="M230" s="1"/>
      <c r="AQ230" s="576"/>
    </row>
    <row r="231" spans="1:43" ht="26.25" customHeight="1">
      <c r="A231" s="1"/>
      <c r="B231" s="1"/>
      <c r="C231" s="1"/>
      <c r="D231" s="576"/>
      <c r="E231" s="506"/>
      <c r="F231" s="295"/>
      <c r="G231" s="295"/>
      <c r="H231" s="295"/>
      <c r="I231" s="295"/>
      <c r="J231" s="507"/>
      <c r="K231" s="507"/>
      <c r="L231" s="295"/>
      <c r="M231" s="1"/>
      <c r="AQ231" s="576"/>
    </row>
    <row r="232" spans="1:43" ht="26.25" customHeight="1">
      <c r="A232" s="1"/>
      <c r="B232" s="1"/>
      <c r="C232" s="1"/>
      <c r="D232" s="576"/>
      <c r="E232" s="506"/>
      <c r="F232" s="295"/>
      <c r="G232" s="295"/>
      <c r="H232" s="295"/>
      <c r="I232" s="295"/>
      <c r="J232" s="507"/>
      <c r="K232" s="507"/>
      <c r="L232" s="295"/>
      <c r="M232" s="1"/>
      <c r="AQ232" s="576"/>
    </row>
    <row r="233" spans="1:43" ht="26.25" customHeight="1">
      <c r="A233" s="1"/>
      <c r="B233" s="1"/>
      <c r="C233" s="1"/>
      <c r="D233" s="576"/>
      <c r="E233" s="506"/>
      <c r="F233" s="295"/>
      <c r="G233" s="295"/>
      <c r="H233" s="295"/>
      <c r="I233" s="295"/>
      <c r="J233" s="507"/>
      <c r="K233" s="507"/>
      <c r="L233" s="295"/>
      <c r="M233" s="1"/>
      <c r="AQ233" s="576"/>
    </row>
    <row r="234" spans="1:43" ht="26.25" customHeight="1">
      <c r="A234" s="1"/>
      <c r="B234" s="1"/>
      <c r="C234" s="1"/>
      <c r="D234" s="576"/>
      <c r="E234" s="506"/>
      <c r="F234" s="295"/>
      <c r="G234" s="295"/>
      <c r="H234" s="295"/>
      <c r="I234" s="295"/>
      <c r="J234" s="507"/>
      <c r="K234" s="507"/>
      <c r="L234" s="295"/>
      <c r="M234" s="1"/>
      <c r="AQ234" s="576"/>
    </row>
    <row r="235" spans="1:43" ht="26.25" customHeight="1">
      <c r="A235" s="1"/>
      <c r="B235" s="1"/>
      <c r="C235" s="1"/>
      <c r="D235" s="576"/>
      <c r="E235" s="506"/>
      <c r="F235" s="295"/>
      <c r="G235" s="295"/>
      <c r="H235" s="295"/>
      <c r="I235" s="295"/>
      <c r="J235" s="507"/>
      <c r="K235" s="507"/>
      <c r="L235" s="295"/>
      <c r="M235" s="1"/>
      <c r="AQ235" s="576"/>
    </row>
    <row r="236" spans="1:43" ht="26.25" customHeight="1">
      <c r="A236" s="1"/>
      <c r="B236" s="1"/>
      <c r="C236" s="1"/>
      <c r="D236" s="576"/>
      <c r="E236" s="506"/>
      <c r="F236" s="295"/>
      <c r="G236" s="295"/>
      <c r="H236" s="295"/>
      <c r="I236" s="295"/>
      <c r="J236" s="507"/>
      <c r="K236" s="507"/>
      <c r="L236" s="295"/>
      <c r="M236" s="1"/>
      <c r="AQ236" s="576"/>
    </row>
    <row r="237" spans="1:43" ht="26.25" customHeight="1">
      <c r="A237" s="1"/>
      <c r="B237" s="1"/>
      <c r="C237" s="1"/>
      <c r="D237" s="576"/>
      <c r="E237" s="506"/>
      <c r="F237" s="295"/>
      <c r="G237" s="295"/>
      <c r="H237" s="295"/>
      <c r="I237" s="295"/>
      <c r="J237" s="507"/>
      <c r="K237" s="507"/>
      <c r="L237" s="295"/>
      <c r="M237" s="1"/>
      <c r="AQ237" s="576"/>
    </row>
    <row r="238" spans="1:43" ht="26.25" customHeight="1">
      <c r="A238" s="1"/>
      <c r="B238" s="1"/>
      <c r="C238" s="1"/>
      <c r="D238" s="576"/>
      <c r="E238" s="506"/>
      <c r="F238" s="295"/>
      <c r="G238" s="295"/>
      <c r="H238" s="295"/>
      <c r="I238" s="295"/>
      <c r="J238" s="507"/>
      <c r="K238" s="507"/>
      <c r="L238" s="295"/>
      <c r="M238" s="1"/>
      <c r="AQ238" s="576"/>
    </row>
    <row r="239" spans="1:43" ht="26.25" customHeight="1">
      <c r="A239" s="1"/>
      <c r="B239" s="1"/>
      <c r="C239" s="1"/>
      <c r="D239" s="576"/>
      <c r="E239" s="506"/>
      <c r="F239" s="295"/>
      <c r="G239" s="295"/>
      <c r="H239" s="295"/>
      <c r="I239" s="295"/>
      <c r="J239" s="507"/>
      <c r="K239" s="507"/>
      <c r="L239" s="295"/>
      <c r="M239" s="1"/>
      <c r="AQ239" s="576"/>
    </row>
    <row r="240" spans="1:43" ht="26.25" customHeight="1">
      <c r="A240" s="1"/>
      <c r="B240" s="1"/>
      <c r="C240" s="1"/>
      <c r="D240" s="576"/>
      <c r="E240" s="506"/>
      <c r="F240" s="295"/>
      <c r="G240" s="295"/>
      <c r="H240" s="295"/>
      <c r="I240" s="295"/>
      <c r="J240" s="507"/>
      <c r="K240" s="507"/>
      <c r="L240" s="295"/>
      <c r="M240" s="1"/>
      <c r="AQ240" s="576"/>
    </row>
    <row r="241" spans="1:43" ht="26.25" customHeight="1">
      <c r="A241" s="1"/>
      <c r="B241" s="1"/>
      <c r="C241" s="1"/>
      <c r="D241" s="576"/>
      <c r="E241" s="506"/>
      <c r="F241" s="295"/>
      <c r="G241" s="295"/>
      <c r="H241" s="295"/>
      <c r="I241" s="295"/>
      <c r="J241" s="507"/>
      <c r="K241" s="507"/>
      <c r="L241" s="295"/>
      <c r="M241" s="1"/>
      <c r="AQ241" s="576"/>
    </row>
    <row r="242" spans="1:43" ht="26.25" customHeight="1">
      <c r="A242" s="1"/>
      <c r="B242" s="1"/>
      <c r="C242" s="1"/>
      <c r="D242" s="576"/>
      <c r="E242" s="506"/>
      <c r="F242" s="295"/>
      <c r="G242" s="295"/>
      <c r="H242" s="295"/>
      <c r="I242" s="295"/>
      <c r="J242" s="507"/>
      <c r="K242" s="507"/>
      <c r="L242" s="295"/>
      <c r="M242" s="1"/>
      <c r="AQ242" s="576"/>
    </row>
    <row r="243" spans="1:43" ht="26.25" customHeight="1">
      <c r="A243" s="1"/>
      <c r="B243" s="1"/>
      <c r="C243" s="1"/>
      <c r="D243" s="576"/>
      <c r="E243" s="506"/>
      <c r="F243" s="295"/>
      <c r="G243" s="295"/>
      <c r="H243" s="295"/>
      <c r="I243" s="295"/>
      <c r="J243" s="507"/>
      <c r="K243" s="507"/>
      <c r="L243" s="295"/>
      <c r="M243" s="1"/>
      <c r="AQ243" s="576"/>
    </row>
    <row r="244" spans="1:43" ht="26.25" customHeight="1">
      <c r="A244" s="1"/>
      <c r="B244" s="1"/>
      <c r="C244" s="1"/>
      <c r="D244" s="576"/>
      <c r="E244" s="506"/>
      <c r="F244" s="295"/>
      <c r="G244" s="295"/>
      <c r="H244" s="295"/>
      <c r="I244" s="295"/>
      <c r="J244" s="507"/>
      <c r="K244" s="507"/>
      <c r="L244" s="295"/>
      <c r="M244" s="1"/>
      <c r="AQ244" s="576"/>
    </row>
    <row r="245" spans="1:43" ht="26.25" customHeight="1">
      <c r="A245" s="1"/>
      <c r="B245" s="1"/>
      <c r="C245" s="1"/>
      <c r="D245" s="576"/>
      <c r="E245" s="506"/>
      <c r="F245" s="295"/>
      <c r="G245" s="295"/>
      <c r="H245" s="295"/>
      <c r="I245" s="295"/>
      <c r="J245" s="507"/>
      <c r="K245" s="507"/>
      <c r="L245" s="295"/>
      <c r="M245" s="1"/>
      <c r="AQ245" s="576"/>
    </row>
    <row r="246" spans="1:43" ht="26.25" customHeight="1">
      <c r="A246" s="1"/>
      <c r="B246" s="1"/>
      <c r="C246" s="1"/>
      <c r="D246" s="576"/>
      <c r="E246" s="506"/>
      <c r="F246" s="295"/>
      <c r="G246" s="295"/>
      <c r="H246" s="295"/>
      <c r="I246" s="295"/>
      <c r="J246" s="507"/>
      <c r="K246" s="507"/>
      <c r="L246" s="295"/>
      <c r="M246" s="1"/>
      <c r="AQ246" s="576"/>
    </row>
    <row r="247" spans="1:43" ht="26.25" customHeight="1">
      <c r="A247" s="1"/>
      <c r="B247" s="1"/>
      <c r="C247" s="1"/>
      <c r="D247" s="576"/>
      <c r="E247" s="506"/>
      <c r="F247" s="295"/>
      <c r="G247" s="295"/>
      <c r="H247" s="295"/>
      <c r="I247" s="295"/>
      <c r="J247" s="507"/>
      <c r="K247" s="507"/>
      <c r="L247" s="295"/>
      <c r="M247" s="1"/>
      <c r="AQ247" s="576"/>
    </row>
    <row r="248" spans="1:43" ht="26.25" customHeight="1">
      <c r="A248" s="1"/>
      <c r="B248" s="1"/>
      <c r="C248" s="1"/>
      <c r="D248" s="576"/>
      <c r="E248" s="506"/>
      <c r="F248" s="295"/>
      <c r="G248" s="295"/>
      <c r="H248" s="295"/>
      <c r="I248" s="295"/>
      <c r="J248" s="507"/>
      <c r="K248" s="507"/>
      <c r="L248" s="295"/>
      <c r="M248" s="1"/>
      <c r="AQ248" s="576"/>
    </row>
    <row r="249" spans="1:43" ht="26.25" customHeight="1">
      <c r="A249" s="1"/>
      <c r="B249" s="1"/>
      <c r="C249" s="1"/>
      <c r="D249" s="576"/>
      <c r="E249" s="506"/>
      <c r="F249" s="295"/>
      <c r="G249" s="295"/>
      <c r="H249" s="295"/>
      <c r="I249" s="295"/>
      <c r="J249" s="507"/>
      <c r="K249" s="507"/>
      <c r="L249" s="295"/>
      <c r="M249" s="1"/>
      <c r="AQ249" s="576"/>
    </row>
    <row r="250" spans="1:43" ht="26.25" customHeight="1">
      <c r="A250" s="1"/>
      <c r="B250" s="1"/>
      <c r="C250" s="1"/>
      <c r="D250" s="576"/>
      <c r="E250" s="506"/>
      <c r="F250" s="295"/>
      <c r="G250" s="295"/>
      <c r="H250" s="295"/>
      <c r="I250" s="295"/>
      <c r="J250" s="507"/>
      <c r="K250" s="507"/>
      <c r="L250" s="295"/>
      <c r="M250" s="1"/>
      <c r="AQ250" s="576"/>
    </row>
  </sheetData>
  <sheetProtection/>
  <mergeCells count="2">
    <mergeCell ref="N5:O5"/>
    <mergeCell ref="N6:O6"/>
  </mergeCells>
  <printOptions/>
  <pageMargins left="0.7874015748031497" right="0.2362204724409449" top="0.6692913385826772" bottom="0.2362204724409449" header="0.5118110236220472" footer="0.4724409448818898"/>
  <pageSetup fitToHeight="1" fitToWidth="1" horizontalDpi="600" verticalDpi="600" orientation="landscape" paperSize="8" scale="49" r:id="rId1"/>
  <rowBreaks count="1" manualBreakCount="1">
    <brk id="70" max="255" man="1"/>
  </rowBreaks>
  <ignoredErrors>
    <ignoredError sqref="D60:G61 E10:G11 I10:K11 I60:L6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251"/>
  <sheetViews>
    <sheetView defaultGridColor="0" zoomScale="40" zoomScaleNormal="40" zoomScaleSheetLayoutView="75" zoomScalePageLayoutView="0" colorId="22" workbookViewId="0" topLeftCell="I1">
      <selection activeCell="P1" sqref="P1"/>
    </sheetView>
  </sheetViews>
  <sheetFormatPr defaultColWidth="10.66015625" defaultRowHeight="26.25" customHeight="1"/>
  <cols>
    <col min="1" max="1" width="5.66015625" style="577" customWidth="1"/>
    <col min="2" max="2" width="14.33203125" style="577" customWidth="1"/>
    <col min="3" max="3" width="7.08203125" style="577" customWidth="1"/>
    <col min="4" max="4" width="14.5" style="578" customWidth="1"/>
    <col min="5" max="5" width="15.08203125" style="579" customWidth="1"/>
    <col min="6" max="6" width="16.08203125" style="508" customWidth="1"/>
    <col min="7" max="9" width="14.58203125" style="508" customWidth="1"/>
    <col min="10" max="11" width="14.58203125" style="580" customWidth="1"/>
    <col min="12" max="12" width="16.58203125" style="33" customWidth="1"/>
    <col min="13" max="13" width="3.08203125" style="33" customWidth="1"/>
    <col min="14" max="14" width="6.41015625" style="689" customWidth="1"/>
    <col min="15" max="15" width="12.91015625" style="689" customWidth="1"/>
    <col min="16" max="16" width="13.58203125" style="72" customWidth="1"/>
    <col min="17" max="17" width="14.91015625" style="72" bestFit="1" customWidth="1"/>
    <col min="18" max="19" width="12.08203125" style="72" customWidth="1"/>
    <col min="20" max="20" width="12.58203125" style="72" customWidth="1"/>
    <col min="21" max="21" width="12.08203125" style="72" customWidth="1"/>
    <col min="22" max="22" width="12.91015625" style="72" customWidth="1"/>
    <col min="23" max="23" width="13.41015625" style="72" customWidth="1"/>
    <col min="24" max="24" width="12.08203125" style="72" customWidth="1"/>
    <col min="25" max="26" width="13.33203125" style="72" customWidth="1"/>
    <col min="27" max="27" width="12.08203125" style="72" customWidth="1"/>
    <col min="28" max="29" width="14.41015625" style="72" hidden="1" customWidth="1"/>
    <col min="30" max="30" width="12.08203125" style="72" hidden="1" customWidth="1"/>
    <col min="31" max="32" width="9.66015625" style="72" hidden="1" customWidth="1"/>
    <col min="33" max="33" width="12.08203125" style="72" hidden="1" customWidth="1"/>
    <col min="34" max="34" width="14.5" style="72" bestFit="1" customWidth="1"/>
    <col min="35" max="35" width="15" style="72" bestFit="1" customWidth="1"/>
    <col min="36" max="36" width="12.08203125" style="72" customWidth="1"/>
    <col min="37" max="37" width="12.08203125" style="74" customWidth="1"/>
    <col min="38" max="38" width="14.58203125" style="74" customWidth="1"/>
    <col min="39" max="39" width="12.08203125" style="72" customWidth="1"/>
    <col min="40" max="40" width="13.66015625" style="74" customWidth="1"/>
    <col min="41" max="41" width="13.83203125" style="74" customWidth="1"/>
    <col min="42" max="42" width="12.08203125" style="72" customWidth="1"/>
    <col min="43" max="43" width="3.58203125" style="578" customWidth="1"/>
    <col min="44" max="16384" width="10.66015625" style="577" customWidth="1"/>
  </cols>
  <sheetData>
    <row r="1" spans="1:43" s="508" customFormat="1" ht="27" customHeight="1">
      <c r="A1" s="295"/>
      <c r="B1" s="295"/>
      <c r="C1" s="295"/>
      <c r="D1" s="506"/>
      <c r="E1" s="506"/>
      <c r="F1" s="295"/>
      <c r="G1" s="295"/>
      <c r="H1" s="295"/>
      <c r="I1" s="295"/>
      <c r="J1" s="507"/>
      <c r="K1" s="507"/>
      <c r="L1" s="295"/>
      <c r="M1" s="295"/>
      <c r="N1" s="671"/>
      <c r="O1" s="671"/>
      <c r="P1" s="295"/>
      <c r="Q1" s="295"/>
      <c r="R1" s="295"/>
      <c r="S1" s="295"/>
      <c r="T1" s="295"/>
      <c r="U1" s="295"/>
      <c r="V1" s="295"/>
      <c r="W1" s="295"/>
      <c r="X1" s="295"/>
      <c r="Y1" s="296" t="s">
        <v>155</v>
      </c>
      <c r="Z1" s="295"/>
      <c r="AA1" s="295"/>
      <c r="AB1" s="297"/>
      <c r="AC1" s="297"/>
      <c r="AD1" s="297"/>
      <c r="AE1" s="297"/>
      <c r="AF1" s="297"/>
      <c r="AG1" s="297"/>
      <c r="AH1" s="297"/>
      <c r="AI1" s="367"/>
      <c r="AJ1" s="297"/>
      <c r="AK1" s="298"/>
      <c r="AL1" s="299"/>
      <c r="AM1" s="297"/>
      <c r="AN1" s="298"/>
      <c r="AO1" s="299" t="s">
        <v>150</v>
      </c>
      <c r="AP1" s="300"/>
      <c r="AQ1" s="506"/>
    </row>
    <row r="2" spans="1:43" s="508" customFormat="1" ht="27" customHeight="1">
      <c r="A2" s="295"/>
      <c r="B2" s="295"/>
      <c r="C2" s="295"/>
      <c r="D2" s="509"/>
      <c r="E2" s="506"/>
      <c r="F2" s="295"/>
      <c r="G2" s="295"/>
      <c r="H2" s="295"/>
      <c r="I2" s="295"/>
      <c r="J2" s="507"/>
      <c r="K2" s="507"/>
      <c r="L2" s="295"/>
      <c r="M2" s="295"/>
      <c r="N2" s="671"/>
      <c r="O2" s="671"/>
      <c r="P2" s="295"/>
      <c r="Q2" s="295"/>
      <c r="R2" s="295"/>
      <c r="S2" s="295"/>
      <c r="T2" s="295"/>
      <c r="U2" s="295"/>
      <c r="V2" s="295"/>
      <c r="W2" s="295"/>
      <c r="X2" s="295"/>
      <c r="Y2" s="296"/>
      <c r="Z2" s="295"/>
      <c r="AA2" s="295"/>
      <c r="AB2" s="297"/>
      <c r="AC2" s="297"/>
      <c r="AD2" s="297"/>
      <c r="AE2" s="297"/>
      <c r="AF2" s="297"/>
      <c r="AG2" s="297"/>
      <c r="AH2" s="297"/>
      <c r="AI2" s="297"/>
      <c r="AJ2" s="297"/>
      <c r="AK2" s="298"/>
      <c r="AL2" s="299"/>
      <c r="AM2" s="297"/>
      <c r="AN2" s="298"/>
      <c r="AO2" s="299" t="s">
        <v>145</v>
      </c>
      <c r="AP2" s="300"/>
      <c r="AQ2" s="506"/>
    </row>
    <row r="3" spans="1:43" s="508" customFormat="1" ht="27" customHeight="1">
      <c r="A3" s="222"/>
      <c r="B3" s="222" t="s">
        <v>128</v>
      </c>
      <c r="C3" s="222"/>
      <c r="D3" s="193"/>
      <c r="E3" s="193" t="s">
        <v>128</v>
      </c>
      <c r="F3" s="811" t="s">
        <v>0</v>
      </c>
      <c r="G3" s="222"/>
      <c r="H3" s="222"/>
      <c r="I3" s="295"/>
      <c r="J3" s="507"/>
      <c r="K3" s="207"/>
      <c r="L3" s="295"/>
      <c r="M3" s="295"/>
      <c r="N3" s="671"/>
      <c r="O3" s="671"/>
      <c r="P3" s="295"/>
      <c r="Q3" s="295"/>
      <c r="R3" s="295"/>
      <c r="S3" s="295"/>
      <c r="T3" s="295"/>
      <c r="U3" s="295"/>
      <c r="V3" s="295"/>
      <c r="W3" s="295"/>
      <c r="X3" s="295"/>
      <c r="Y3" s="295" t="s">
        <v>1</v>
      </c>
      <c r="Z3" s="295"/>
      <c r="AA3" s="295"/>
      <c r="AB3" s="297"/>
      <c r="AC3" s="297"/>
      <c r="AD3" s="297"/>
      <c r="AE3" s="297"/>
      <c r="AF3" s="297"/>
      <c r="AG3" s="297"/>
      <c r="AH3" s="297"/>
      <c r="AI3" s="297"/>
      <c r="AJ3" s="297"/>
      <c r="AK3" s="298"/>
      <c r="AL3" s="299"/>
      <c r="AM3" s="297"/>
      <c r="AN3" s="298"/>
      <c r="AO3" s="299" t="s">
        <v>2</v>
      </c>
      <c r="AP3" s="295"/>
      <c r="AQ3" s="506"/>
    </row>
    <row r="4" spans="1:44" s="508" customFormat="1" ht="27" customHeight="1" thickBot="1">
      <c r="A4" s="223"/>
      <c r="B4" s="812" t="s">
        <v>134</v>
      </c>
      <c r="C4" s="223"/>
      <c r="D4" s="194"/>
      <c r="E4" s="194"/>
      <c r="F4" s="223"/>
      <c r="G4" s="223"/>
      <c r="H4" s="223"/>
      <c r="I4" s="301"/>
      <c r="J4" s="302"/>
      <c r="K4" s="208"/>
      <c r="L4" s="208" t="s">
        <v>131</v>
      </c>
      <c r="M4" s="295"/>
      <c r="N4" s="691"/>
      <c r="O4" s="691" t="s">
        <v>154</v>
      </c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295"/>
      <c r="AB4" s="297"/>
      <c r="AC4" s="297"/>
      <c r="AD4" s="297"/>
      <c r="AE4" s="297"/>
      <c r="AF4" s="297"/>
      <c r="AG4" s="297"/>
      <c r="AH4" s="297"/>
      <c r="AI4" s="297"/>
      <c r="AJ4" s="297"/>
      <c r="AK4" s="302"/>
      <c r="AL4" s="303"/>
      <c r="AM4" s="297"/>
      <c r="AN4" s="302"/>
      <c r="AO4" s="303" t="s">
        <v>129</v>
      </c>
      <c r="AP4" s="297"/>
      <c r="AQ4" s="506"/>
      <c r="AR4" s="510"/>
    </row>
    <row r="5" spans="1:44" s="508" customFormat="1" ht="27" customHeight="1">
      <c r="A5" s="511"/>
      <c r="B5" s="512"/>
      <c r="C5" s="513"/>
      <c r="D5" s="514" t="s">
        <v>4</v>
      </c>
      <c r="E5" s="514" t="s">
        <v>5</v>
      </c>
      <c r="F5" s="518" t="s">
        <v>6</v>
      </c>
      <c r="G5" s="518" t="s">
        <v>7</v>
      </c>
      <c r="H5" s="517" t="s">
        <v>8</v>
      </c>
      <c r="I5" s="518" t="s">
        <v>9</v>
      </c>
      <c r="J5" s="519" t="s">
        <v>10</v>
      </c>
      <c r="K5" s="519" t="s">
        <v>11</v>
      </c>
      <c r="L5" s="520" t="s">
        <v>12</v>
      </c>
      <c r="M5" s="521"/>
      <c r="N5" s="814" t="s">
        <v>130</v>
      </c>
      <c r="O5" s="815"/>
      <c r="P5" s="304" t="s">
        <v>14</v>
      </c>
      <c r="Q5" s="305"/>
      <c r="R5" s="305"/>
      <c r="S5" s="306" t="s">
        <v>15</v>
      </c>
      <c r="T5" s="305"/>
      <c r="U5" s="305"/>
      <c r="V5" s="307" t="s">
        <v>16</v>
      </c>
      <c r="W5" s="305"/>
      <c r="X5" s="305"/>
      <c r="Y5" s="308" t="s">
        <v>17</v>
      </c>
      <c r="Z5" s="309"/>
      <c r="AA5" s="310"/>
      <c r="AB5" s="308" t="s">
        <v>18</v>
      </c>
      <c r="AC5" s="309"/>
      <c r="AD5" s="309"/>
      <c r="AE5" s="311" t="s">
        <v>19</v>
      </c>
      <c r="AF5" s="309"/>
      <c r="AG5" s="309"/>
      <c r="AH5" s="308" t="s">
        <v>20</v>
      </c>
      <c r="AI5" s="310"/>
      <c r="AJ5" s="309"/>
      <c r="AK5" s="312" t="s">
        <v>21</v>
      </c>
      <c r="AL5" s="313"/>
      <c r="AM5" s="310"/>
      <c r="AN5" s="314" t="s">
        <v>22</v>
      </c>
      <c r="AO5" s="313"/>
      <c r="AP5" s="310"/>
      <c r="AQ5" s="506"/>
      <c r="AR5" s="510"/>
    </row>
    <row r="6" spans="1:44" s="508" customFormat="1" ht="27" customHeight="1" thickBot="1">
      <c r="A6" s="521" t="s">
        <v>128</v>
      </c>
      <c r="B6" s="522" t="s">
        <v>23</v>
      </c>
      <c r="C6" s="523" t="s">
        <v>24</v>
      </c>
      <c r="D6" s="158"/>
      <c r="E6" s="158"/>
      <c r="F6" s="233"/>
      <c r="G6" s="225">
        <v>0.2452</v>
      </c>
      <c r="H6" s="242"/>
      <c r="I6" s="233">
        <f>G6+H6</f>
        <v>0.2452</v>
      </c>
      <c r="J6" s="225"/>
      <c r="K6" s="225">
        <v>0.042</v>
      </c>
      <c r="L6" s="525">
        <f aca="true" t="shared" si="0" ref="L6:L69">F6+J6+I6+K6</f>
        <v>0.2872</v>
      </c>
      <c r="M6" s="521"/>
      <c r="N6" s="816" t="s">
        <v>25</v>
      </c>
      <c r="O6" s="817"/>
      <c r="P6" s="315" t="s">
        <v>24</v>
      </c>
      <c r="Q6" s="316" t="s">
        <v>26</v>
      </c>
      <c r="R6" s="316" t="s">
        <v>27</v>
      </c>
      <c r="S6" s="317" t="s">
        <v>24</v>
      </c>
      <c r="T6" s="316" t="s">
        <v>26</v>
      </c>
      <c r="U6" s="316" t="s">
        <v>27</v>
      </c>
      <c r="V6" s="316" t="s">
        <v>24</v>
      </c>
      <c r="W6" s="316" t="s">
        <v>26</v>
      </c>
      <c r="X6" s="316" t="s">
        <v>27</v>
      </c>
      <c r="Y6" s="315" t="s">
        <v>24</v>
      </c>
      <c r="Z6" s="316" t="s">
        <v>26</v>
      </c>
      <c r="AA6" s="318" t="s">
        <v>27</v>
      </c>
      <c r="AB6" s="315" t="s">
        <v>24</v>
      </c>
      <c r="AC6" s="316" t="s">
        <v>26</v>
      </c>
      <c r="AD6" s="316" t="s">
        <v>27</v>
      </c>
      <c r="AE6" s="316" t="s">
        <v>24</v>
      </c>
      <c r="AF6" s="316" t="s">
        <v>26</v>
      </c>
      <c r="AG6" s="316" t="s">
        <v>27</v>
      </c>
      <c r="AH6" s="315" t="s">
        <v>24</v>
      </c>
      <c r="AI6" s="319" t="s">
        <v>26</v>
      </c>
      <c r="AJ6" s="316" t="s">
        <v>27</v>
      </c>
      <c r="AK6" s="320" t="s">
        <v>24</v>
      </c>
      <c r="AL6" s="321" t="s">
        <v>26</v>
      </c>
      <c r="AM6" s="318" t="s">
        <v>27</v>
      </c>
      <c r="AN6" s="321" t="s">
        <v>24</v>
      </c>
      <c r="AO6" s="321" t="s">
        <v>26</v>
      </c>
      <c r="AP6" s="318" t="s">
        <v>27</v>
      </c>
      <c r="AQ6" s="506"/>
      <c r="AR6" s="510"/>
    </row>
    <row r="7" spans="1:44" s="508" customFormat="1" ht="27" customHeight="1">
      <c r="A7" s="526" t="s">
        <v>28</v>
      </c>
      <c r="B7" s="513"/>
      <c r="C7" s="513" t="s">
        <v>29</v>
      </c>
      <c r="D7" s="163"/>
      <c r="E7" s="163"/>
      <c r="F7" s="528"/>
      <c r="G7" s="226">
        <v>70.513</v>
      </c>
      <c r="H7" s="243"/>
      <c r="I7" s="528">
        <f>G7+H7</f>
        <v>70.513</v>
      </c>
      <c r="J7" s="226"/>
      <c r="K7" s="226">
        <v>4.662</v>
      </c>
      <c r="L7" s="529">
        <f t="shared" si="0"/>
        <v>75.17500000000001</v>
      </c>
      <c r="M7" s="521"/>
      <c r="N7" s="692"/>
      <c r="O7" s="693"/>
      <c r="P7" s="369">
        <v>96.2132</v>
      </c>
      <c r="Q7" s="370">
        <v>5468.450999999999</v>
      </c>
      <c r="R7" s="371">
        <v>56.836806176283496</v>
      </c>
      <c r="S7" s="372"/>
      <c r="T7" s="373"/>
      <c r="U7" s="374"/>
      <c r="V7" s="373">
        <v>0.318</v>
      </c>
      <c r="W7" s="373">
        <v>116.498</v>
      </c>
      <c r="X7" s="374">
        <v>366.34591194968556</v>
      </c>
      <c r="Y7" s="369">
        <v>0.318</v>
      </c>
      <c r="Z7" s="370">
        <v>116.498</v>
      </c>
      <c r="AA7" s="374">
        <v>366.34591194968556</v>
      </c>
      <c r="AB7" s="375">
        <v>89.8002</v>
      </c>
      <c r="AC7" s="373">
        <v>5061.547</v>
      </c>
      <c r="AD7" s="374">
        <v>56.364540390778636</v>
      </c>
      <c r="AE7" s="373"/>
      <c r="AF7" s="373"/>
      <c r="AG7" s="374"/>
      <c r="AH7" s="369">
        <v>89.8002</v>
      </c>
      <c r="AI7" s="373">
        <v>5061.547</v>
      </c>
      <c r="AJ7" s="374">
        <v>56.364540390778636</v>
      </c>
      <c r="AK7" s="375"/>
      <c r="AL7" s="373"/>
      <c r="AM7" s="374"/>
      <c r="AN7" s="375">
        <v>6.095</v>
      </c>
      <c r="AO7" s="373">
        <v>290.406</v>
      </c>
      <c r="AP7" s="376">
        <v>47.64659557013946</v>
      </c>
      <c r="AQ7" s="530"/>
      <c r="AR7" s="510"/>
    </row>
    <row r="8" spans="1:44" s="508" customFormat="1" ht="27" customHeight="1">
      <c r="A8" s="526" t="s">
        <v>30</v>
      </c>
      <c r="B8" s="522" t="s">
        <v>31</v>
      </c>
      <c r="C8" s="523" t="s">
        <v>24</v>
      </c>
      <c r="D8" s="158"/>
      <c r="E8" s="158">
        <v>0.318</v>
      </c>
      <c r="F8" s="233">
        <f>D8+E8</f>
        <v>0.318</v>
      </c>
      <c r="G8" s="225">
        <v>89.555</v>
      </c>
      <c r="H8" s="242"/>
      <c r="I8" s="233">
        <f>G8+H8</f>
        <v>89.555</v>
      </c>
      <c r="J8" s="225"/>
      <c r="K8" s="225">
        <v>6.053</v>
      </c>
      <c r="L8" s="525">
        <f t="shared" si="0"/>
        <v>95.926</v>
      </c>
      <c r="M8" s="521"/>
      <c r="N8" s="694" t="s">
        <v>32</v>
      </c>
      <c r="O8" s="693"/>
      <c r="P8" s="322">
        <v>85.4362</v>
      </c>
      <c r="Q8" s="323">
        <v>4631.8949999999995</v>
      </c>
      <c r="R8" s="282">
        <v>54.21466544626282</v>
      </c>
      <c r="S8" s="324"/>
      <c r="T8" s="325"/>
      <c r="U8" s="326"/>
      <c r="V8" s="325">
        <v>0.528</v>
      </c>
      <c r="W8" s="325">
        <v>198.033</v>
      </c>
      <c r="X8" s="326">
        <v>375.06249999999994</v>
      </c>
      <c r="Y8" s="322">
        <v>0.528</v>
      </c>
      <c r="Z8" s="323">
        <v>198.033</v>
      </c>
      <c r="AA8" s="327">
        <v>375.06249999999994</v>
      </c>
      <c r="AB8" s="328">
        <v>47.2682</v>
      </c>
      <c r="AC8" s="328">
        <v>2545.261</v>
      </c>
      <c r="AD8" s="326">
        <v>53.84721652188998</v>
      </c>
      <c r="AE8" s="325"/>
      <c r="AF8" s="328"/>
      <c r="AG8" s="326"/>
      <c r="AH8" s="322">
        <v>47.2682</v>
      </c>
      <c r="AI8" s="325">
        <v>2545.261</v>
      </c>
      <c r="AJ8" s="326">
        <v>53.84721652188998</v>
      </c>
      <c r="AK8" s="322">
        <v>0.008</v>
      </c>
      <c r="AL8" s="323">
        <v>2.604</v>
      </c>
      <c r="AM8" s="326">
        <v>325.5</v>
      </c>
      <c r="AN8" s="329">
        <v>37.632</v>
      </c>
      <c r="AO8" s="330">
        <v>1885.997</v>
      </c>
      <c r="AP8" s="327">
        <v>50.116842049319736</v>
      </c>
      <c r="AQ8" s="530"/>
      <c r="AR8" s="510"/>
    </row>
    <row r="9" spans="1:44" s="508" customFormat="1" ht="27" customHeight="1">
      <c r="A9" s="526" t="s">
        <v>33</v>
      </c>
      <c r="B9" s="513" t="s">
        <v>34</v>
      </c>
      <c r="C9" s="513" t="s">
        <v>29</v>
      </c>
      <c r="D9" s="163"/>
      <c r="E9" s="163">
        <v>116.498</v>
      </c>
      <c r="F9" s="528">
        <f>D9+E9</f>
        <v>116.498</v>
      </c>
      <c r="G9" s="226">
        <v>4991.034</v>
      </c>
      <c r="H9" s="243"/>
      <c r="I9" s="528">
        <f>G9+H9</f>
        <v>4991.034</v>
      </c>
      <c r="J9" s="226"/>
      <c r="K9" s="226">
        <v>285.744</v>
      </c>
      <c r="L9" s="529">
        <f t="shared" si="0"/>
        <v>5393.275999999999</v>
      </c>
      <c r="M9" s="521"/>
      <c r="N9" s="695"/>
      <c r="O9" s="696"/>
      <c r="P9" s="283">
        <v>112.61409098251092</v>
      </c>
      <c r="Q9" s="282">
        <v>118.06077210299455</v>
      </c>
      <c r="R9" s="282">
        <v>104.8365893406088</v>
      </c>
      <c r="S9" s="284"/>
      <c r="T9" s="285"/>
      <c r="U9" s="282"/>
      <c r="V9" s="286">
        <v>60.22727272727273</v>
      </c>
      <c r="W9" s="287">
        <v>58.82756914251666</v>
      </c>
      <c r="X9" s="282">
        <v>97.67596385927295</v>
      </c>
      <c r="Y9" s="283">
        <v>60.22727272727273</v>
      </c>
      <c r="Z9" s="282">
        <v>58.82756914251666</v>
      </c>
      <c r="AA9" s="282">
        <v>97.67596385927295</v>
      </c>
      <c r="AB9" s="288">
        <v>189.98015579184315</v>
      </c>
      <c r="AC9" s="285">
        <v>198.86160987026474</v>
      </c>
      <c r="AD9" s="282">
        <v>104.67493778042419</v>
      </c>
      <c r="AE9" s="285"/>
      <c r="AF9" s="289"/>
      <c r="AG9" s="282"/>
      <c r="AH9" s="283">
        <v>189.98015579184315</v>
      </c>
      <c r="AI9" s="286">
        <v>198.86160987026474</v>
      </c>
      <c r="AJ9" s="282">
        <v>104.67493778042419</v>
      </c>
      <c r="AK9" s="283"/>
      <c r="AL9" s="282"/>
      <c r="AM9" s="282"/>
      <c r="AN9" s="290">
        <v>16.196322278911566</v>
      </c>
      <c r="AO9" s="287">
        <v>15.398009646887031</v>
      </c>
      <c r="AP9" s="291">
        <v>95.0710252718052</v>
      </c>
      <c r="AQ9" s="530"/>
      <c r="AR9" s="510"/>
    </row>
    <row r="10" spans="1:44" s="508" customFormat="1" ht="27" customHeight="1">
      <c r="A10" s="526" t="s">
        <v>35</v>
      </c>
      <c r="B10" s="522" t="s">
        <v>36</v>
      </c>
      <c r="C10" s="523" t="s">
        <v>24</v>
      </c>
      <c r="D10" s="176"/>
      <c r="E10" s="176">
        <f>E6+E8</f>
        <v>0.318</v>
      </c>
      <c r="F10" s="233">
        <f aca="true" t="shared" si="1" ref="F10:K11">F6+F8</f>
        <v>0.318</v>
      </c>
      <c r="G10" s="581">
        <f t="shared" si="1"/>
        <v>89.8002</v>
      </c>
      <c r="H10" s="176"/>
      <c r="I10" s="233">
        <f t="shared" si="1"/>
        <v>89.8002</v>
      </c>
      <c r="J10" s="531"/>
      <c r="K10" s="538">
        <f t="shared" si="1"/>
        <v>6.095</v>
      </c>
      <c r="L10" s="525">
        <f t="shared" si="0"/>
        <v>96.2132</v>
      </c>
      <c r="M10" s="521"/>
      <c r="N10" s="694" t="s">
        <v>37</v>
      </c>
      <c r="O10" s="693"/>
      <c r="P10" s="377">
        <v>1032.036</v>
      </c>
      <c r="Q10" s="378">
        <v>86166.75799999999</v>
      </c>
      <c r="R10" s="379">
        <v>83.49200803072759</v>
      </c>
      <c r="S10" s="380"/>
      <c r="T10" s="381"/>
      <c r="U10" s="382"/>
      <c r="V10" s="381">
        <v>0.13</v>
      </c>
      <c r="W10" s="381">
        <v>45.885</v>
      </c>
      <c r="X10" s="382">
        <v>352.96153846153845</v>
      </c>
      <c r="Y10" s="377">
        <v>0.13</v>
      </c>
      <c r="Z10" s="378">
        <v>45.885</v>
      </c>
      <c r="AA10" s="382">
        <v>352.96153846153845</v>
      </c>
      <c r="AB10" s="383">
        <v>940.257</v>
      </c>
      <c r="AC10" s="381">
        <v>79772.144</v>
      </c>
      <c r="AD10" s="382">
        <v>84.84078714649293</v>
      </c>
      <c r="AE10" s="381"/>
      <c r="AF10" s="381"/>
      <c r="AG10" s="382"/>
      <c r="AH10" s="377">
        <v>940.257</v>
      </c>
      <c r="AI10" s="381">
        <v>79772.144</v>
      </c>
      <c r="AJ10" s="382">
        <v>84.84078714649293</v>
      </c>
      <c r="AK10" s="383"/>
      <c r="AL10" s="381">
        <v>1.208</v>
      </c>
      <c r="AM10" s="382"/>
      <c r="AN10" s="383">
        <v>91.649</v>
      </c>
      <c r="AO10" s="381">
        <v>6347.521</v>
      </c>
      <c r="AP10" s="384">
        <v>69.25903174066275</v>
      </c>
      <c r="AQ10" s="530"/>
      <c r="AR10" s="510"/>
    </row>
    <row r="11" spans="1:44" s="508" customFormat="1" ht="27" customHeight="1">
      <c r="A11" s="511"/>
      <c r="B11" s="513"/>
      <c r="C11" s="513" t="s">
        <v>29</v>
      </c>
      <c r="D11" s="177"/>
      <c r="E11" s="177">
        <f>E7+E9</f>
        <v>116.498</v>
      </c>
      <c r="F11" s="528">
        <f t="shared" si="1"/>
        <v>116.498</v>
      </c>
      <c r="G11" s="582">
        <f t="shared" si="1"/>
        <v>5061.547</v>
      </c>
      <c r="H11" s="177"/>
      <c r="I11" s="528">
        <f t="shared" si="1"/>
        <v>5061.547</v>
      </c>
      <c r="J11" s="527"/>
      <c r="K11" s="583">
        <f t="shared" si="1"/>
        <v>290.406</v>
      </c>
      <c r="L11" s="529">
        <f t="shared" si="0"/>
        <v>5468.450999999999</v>
      </c>
      <c r="M11" s="521"/>
      <c r="N11" s="694"/>
      <c r="O11" s="693"/>
      <c r="P11" s="322">
        <v>178.7671</v>
      </c>
      <c r="Q11" s="323">
        <v>16326.784750045583</v>
      </c>
      <c r="R11" s="282">
        <v>91.3299189282904</v>
      </c>
      <c r="S11" s="331">
        <v>0.0043</v>
      </c>
      <c r="T11" s="325">
        <v>0.22575004558289363</v>
      </c>
      <c r="U11" s="326">
        <v>52.50001060067294</v>
      </c>
      <c r="V11" s="325"/>
      <c r="W11" s="325"/>
      <c r="X11" s="326"/>
      <c r="Y11" s="322">
        <v>0.0043</v>
      </c>
      <c r="Z11" s="323">
        <v>0.22575004558289363</v>
      </c>
      <c r="AA11" s="326">
        <v>52.50001060067294</v>
      </c>
      <c r="AB11" s="329">
        <v>152.1278</v>
      </c>
      <c r="AC11" s="325">
        <v>14956.935</v>
      </c>
      <c r="AD11" s="326">
        <v>98.318223230731</v>
      </c>
      <c r="AE11" s="325"/>
      <c r="AF11" s="325"/>
      <c r="AG11" s="326"/>
      <c r="AH11" s="329">
        <v>152.1278</v>
      </c>
      <c r="AI11" s="325">
        <v>14956.935</v>
      </c>
      <c r="AJ11" s="326">
        <v>98.318223230731</v>
      </c>
      <c r="AK11" s="329">
        <v>0.01</v>
      </c>
      <c r="AL11" s="325">
        <v>14.73</v>
      </c>
      <c r="AM11" s="326">
        <v>1473</v>
      </c>
      <c r="AN11" s="329">
        <v>26.625</v>
      </c>
      <c r="AO11" s="325">
        <v>1354.894</v>
      </c>
      <c r="AP11" s="327">
        <v>50.88803755868545</v>
      </c>
      <c r="AQ11" s="530"/>
      <c r="AR11" s="510"/>
    </row>
    <row r="12" spans="1:44" s="508" customFormat="1" ht="27" customHeight="1">
      <c r="A12" s="521" t="s">
        <v>38</v>
      </c>
      <c r="B12" s="295"/>
      <c r="C12" s="523" t="s">
        <v>24</v>
      </c>
      <c r="D12" s="158">
        <v>1.1706</v>
      </c>
      <c r="E12" s="158"/>
      <c r="F12" s="233">
        <f aca="true" t="shared" si="2" ref="F12:F23">D12+E12</f>
        <v>1.1706</v>
      </c>
      <c r="G12" s="225"/>
      <c r="H12" s="242"/>
      <c r="I12" s="233"/>
      <c r="J12" s="225">
        <v>0.1604</v>
      </c>
      <c r="K12" s="532">
        <v>0.29</v>
      </c>
      <c r="L12" s="525">
        <f t="shared" si="0"/>
        <v>1.621</v>
      </c>
      <c r="M12" s="521"/>
      <c r="N12" s="697"/>
      <c r="O12" s="698"/>
      <c r="P12" s="283">
        <v>577.3075694576911</v>
      </c>
      <c r="Q12" s="282">
        <v>527.7631776198888</v>
      </c>
      <c r="R12" s="282">
        <v>91.41802490406576</v>
      </c>
      <c r="S12" s="284"/>
      <c r="T12" s="285"/>
      <c r="U12" s="282"/>
      <c r="V12" s="286"/>
      <c r="W12" s="287"/>
      <c r="X12" s="282"/>
      <c r="Y12" s="283">
        <v>3023.2558139534885</v>
      </c>
      <c r="Z12" s="282">
        <v>20325.57729125746</v>
      </c>
      <c r="AA12" s="282">
        <v>672.3075565569776</v>
      </c>
      <c r="AB12" s="288">
        <v>618.0704644384523</v>
      </c>
      <c r="AC12" s="285">
        <v>533.3455283452124</v>
      </c>
      <c r="AD12" s="282">
        <v>86.29202640022336</v>
      </c>
      <c r="AE12" s="285"/>
      <c r="AF12" s="289"/>
      <c r="AG12" s="282"/>
      <c r="AH12" s="283">
        <v>618.0704644384523</v>
      </c>
      <c r="AI12" s="286">
        <v>533.3455283452124</v>
      </c>
      <c r="AJ12" s="282">
        <v>86.29202640022336</v>
      </c>
      <c r="AK12" s="283"/>
      <c r="AL12" s="282">
        <v>8.200950441276305</v>
      </c>
      <c r="AM12" s="282"/>
      <c r="AN12" s="290">
        <v>344.2215962441315</v>
      </c>
      <c r="AO12" s="287">
        <v>468.48838359310764</v>
      </c>
      <c r="AP12" s="291">
        <v>136.100810845361</v>
      </c>
      <c r="AQ12" s="530"/>
      <c r="AR12" s="510"/>
    </row>
    <row r="13" spans="1:44" s="508" customFormat="1" ht="27" customHeight="1">
      <c r="A13" s="511"/>
      <c r="B13" s="512"/>
      <c r="C13" s="513" t="s">
        <v>29</v>
      </c>
      <c r="D13" s="163">
        <v>344.74025592001</v>
      </c>
      <c r="E13" s="163"/>
      <c r="F13" s="528">
        <f t="shared" si="2"/>
        <v>344.74025592001</v>
      </c>
      <c r="G13" s="226"/>
      <c r="H13" s="243"/>
      <c r="I13" s="528"/>
      <c r="J13" s="226">
        <v>44.01</v>
      </c>
      <c r="K13" s="533">
        <v>76.125</v>
      </c>
      <c r="L13" s="529">
        <f t="shared" si="0"/>
        <v>464.87525592001</v>
      </c>
      <c r="M13" s="521"/>
      <c r="N13" s="694" t="s">
        <v>39</v>
      </c>
      <c r="O13" s="693"/>
      <c r="P13" s="377">
        <v>7.0169999999999995</v>
      </c>
      <c r="Q13" s="378">
        <v>2060.065</v>
      </c>
      <c r="R13" s="379">
        <v>293.5820151061708</v>
      </c>
      <c r="S13" s="380"/>
      <c r="T13" s="381"/>
      <c r="U13" s="382"/>
      <c r="V13" s="381">
        <v>0.372</v>
      </c>
      <c r="W13" s="381">
        <v>180.46</v>
      </c>
      <c r="X13" s="382">
        <v>485.10752688172045</v>
      </c>
      <c r="Y13" s="377">
        <v>0.372</v>
      </c>
      <c r="Z13" s="378">
        <v>180.46</v>
      </c>
      <c r="AA13" s="382">
        <v>485.10752688172045</v>
      </c>
      <c r="AB13" s="383"/>
      <c r="AC13" s="381"/>
      <c r="AD13" s="382"/>
      <c r="AE13" s="381"/>
      <c r="AF13" s="381"/>
      <c r="AG13" s="382"/>
      <c r="AH13" s="377"/>
      <c r="AI13" s="381"/>
      <c r="AJ13" s="382"/>
      <c r="AK13" s="383"/>
      <c r="AL13" s="381"/>
      <c r="AM13" s="382"/>
      <c r="AN13" s="383">
        <v>6.645</v>
      </c>
      <c r="AO13" s="381">
        <v>1879.605</v>
      </c>
      <c r="AP13" s="384">
        <v>282.86004514672686</v>
      </c>
      <c r="AQ13" s="530"/>
      <c r="AR13" s="510"/>
    </row>
    <row r="14" spans="1:44" s="508" customFormat="1" ht="27" customHeight="1">
      <c r="A14" s="521"/>
      <c r="B14" s="522" t="s">
        <v>40</v>
      </c>
      <c r="C14" s="523" t="s">
        <v>24</v>
      </c>
      <c r="D14" s="158">
        <v>6.207</v>
      </c>
      <c r="E14" s="158">
        <v>5.5243</v>
      </c>
      <c r="F14" s="233">
        <f t="shared" si="2"/>
        <v>11.731300000000001</v>
      </c>
      <c r="G14" s="233"/>
      <c r="H14" s="242"/>
      <c r="I14" s="233"/>
      <c r="J14" s="225">
        <v>0.4505</v>
      </c>
      <c r="K14" s="534"/>
      <c r="L14" s="525">
        <f t="shared" si="0"/>
        <v>12.1818</v>
      </c>
      <c r="M14" s="521"/>
      <c r="N14" s="694"/>
      <c r="O14" s="693"/>
      <c r="P14" s="322">
        <v>80.988</v>
      </c>
      <c r="Q14" s="323">
        <v>12393.359999999999</v>
      </c>
      <c r="R14" s="282">
        <v>153.0271151281671</v>
      </c>
      <c r="S14" s="331"/>
      <c r="T14" s="328"/>
      <c r="U14" s="326"/>
      <c r="V14" s="325">
        <v>0.88</v>
      </c>
      <c r="W14" s="330">
        <v>481.473</v>
      </c>
      <c r="X14" s="326">
        <v>547.1284090909091</v>
      </c>
      <c r="Y14" s="322">
        <v>0.88</v>
      </c>
      <c r="Z14" s="323">
        <v>481.473</v>
      </c>
      <c r="AA14" s="326">
        <v>547.1284090909091</v>
      </c>
      <c r="AB14" s="329"/>
      <c r="AC14" s="323"/>
      <c r="AD14" s="326"/>
      <c r="AE14" s="325"/>
      <c r="AF14" s="328"/>
      <c r="AG14" s="326"/>
      <c r="AH14" s="322"/>
      <c r="AI14" s="325"/>
      <c r="AJ14" s="326"/>
      <c r="AK14" s="322"/>
      <c r="AL14" s="323">
        <v>5.292</v>
      </c>
      <c r="AM14" s="326"/>
      <c r="AN14" s="329">
        <v>80.108</v>
      </c>
      <c r="AO14" s="330">
        <v>11906.595</v>
      </c>
      <c r="AP14" s="327">
        <v>148.6317845908024</v>
      </c>
      <c r="AQ14" s="530"/>
      <c r="AR14" s="510"/>
    </row>
    <row r="15" spans="1:44" s="508" customFormat="1" ht="27" customHeight="1">
      <c r="A15" s="521" t="s">
        <v>128</v>
      </c>
      <c r="B15" s="513"/>
      <c r="C15" s="513" t="s">
        <v>29</v>
      </c>
      <c r="D15" s="163">
        <v>13873.799250456623</v>
      </c>
      <c r="E15" s="163">
        <v>18304.263</v>
      </c>
      <c r="F15" s="528">
        <f t="shared" si="2"/>
        <v>32178.06225045662</v>
      </c>
      <c r="G15" s="582"/>
      <c r="H15" s="243"/>
      <c r="I15" s="528"/>
      <c r="J15" s="226">
        <v>2093.249</v>
      </c>
      <c r="K15" s="533"/>
      <c r="L15" s="529">
        <f t="shared" si="0"/>
        <v>34271.31125045662</v>
      </c>
      <c r="M15" s="521"/>
      <c r="N15" s="697"/>
      <c r="O15" s="698"/>
      <c r="P15" s="283">
        <v>8.66424655504519</v>
      </c>
      <c r="Q15" s="282">
        <v>16.622328408115315</v>
      </c>
      <c r="R15" s="282">
        <v>191.84966981850414</v>
      </c>
      <c r="S15" s="284"/>
      <c r="T15" s="285"/>
      <c r="U15" s="282"/>
      <c r="V15" s="286">
        <v>42.27272727272727</v>
      </c>
      <c r="W15" s="287">
        <v>37.48081408510966</v>
      </c>
      <c r="X15" s="282">
        <v>88.66429138413035</v>
      </c>
      <c r="Y15" s="283">
        <v>42.27272727272727</v>
      </c>
      <c r="Z15" s="282">
        <v>37.48081408510966</v>
      </c>
      <c r="AA15" s="282">
        <v>88.66429138413035</v>
      </c>
      <c r="AB15" s="288"/>
      <c r="AC15" s="285"/>
      <c r="AD15" s="282"/>
      <c r="AE15" s="285"/>
      <c r="AF15" s="289"/>
      <c r="AG15" s="282"/>
      <c r="AH15" s="283"/>
      <c r="AI15" s="286"/>
      <c r="AJ15" s="282"/>
      <c r="AK15" s="283"/>
      <c r="AL15" s="282"/>
      <c r="AM15" s="282"/>
      <c r="AN15" s="290">
        <v>8.295051680231687</v>
      </c>
      <c r="AO15" s="287">
        <v>15.78625123303514</v>
      </c>
      <c r="AP15" s="291">
        <v>190.3092571521413</v>
      </c>
      <c r="AQ15" s="530"/>
      <c r="AR15" s="510"/>
    </row>
    <row r="16" spans="1:44" s="508" customFormat="1" ht="27" customHeight="1">
      <c r="A16" s="526" t="s">
        <v>41</v>
      </c>
      <c r="B16" s="522" t="s">
        <v>42</v>
      </c>
      <c r="C16" s="523" t="s">
        <v>24</v>
      </c>
      <c r="D16" s="158">
        <v>4.9816</v>
      </c>
      <c r="E16" s="158"/>
      <c r="F16" s="233">
        <f t="shared" si="2"/>
        <v>4.9816</v>
      </c>
      <c r="G16" s="225"/>
      <c r="H16" s="242"/>
      <c r="I16" s="233"/>
      <c r="J16" s="225"/>
      <c r="K16" s="534"/>
      <c r="L16" s="525">
        <f t="shared" si="0"/>
        <v>4.9816</v>
      </c>
      <c r="M16" s="521"/>
      <c r="N16" s="694" t="s">
        <v>38</v>
      </c>
      <c r="O16" s="693"/>
      <c r="P16" s="377">
        <v>1.621</v>
      </c>
      <c r="Q16" s="378">
        <v>464.87525592001</v>
      </c>
      <c r="R16" s="379">
        <v>286.7830079703948</v>
      </c>
      <c r="S16" s="380">
        <v>1.1706</v>
      </c>
      <c r="T16" s="381">
        <v>344.74025592001</v>
      </c>
      <c r="U16" s="382">
        <v>294.49876637622583</v>
      </c>
      <c r="V16" s="381"/>
      <c r="W16" s="381"/>
      <c r="X16" s="382"/>
      <c r="Y16" s="377">
        <v>1.1706</v>
      </c>
      <c r="Z16" s="378">
        <v>344.74025592001</v>
      </c>
      <c r="AA16" s="382">
        <v>294.49876637622583</v>
      </c>
      <c r="AB16" s="383"/>
      <c r="AC16" s="381"/>
      <c r="AD16" s="382"/>
      <c r="AE16" s="381"/>
      <c r="AF16" s="381"/>
      <c r="AG16" s="382"/>
      <c r="AH16" s="377"/>
      <c r="AI16" s="381"/>
      <c r="AJ16" s="382"/>
      <c r="AK16" s="383">
        <v>0.1604</v>
      </c>
      <c r="AL16" s="381">
        <v>44.01</v>
      </c>
      <c r="AM16" s="382">
        <v>274.3765586034913</v>
      </c>
      <c r="AN16" s="383">
        <v>0.29</v>
      </c>
      <c r="AO16" s="381">
        <v>76.125</v>
      </c>
      <c r="AP16" s="384">
        <v>262.5</v>
      </c>
      <c r="AQ16" s="530"/>
      <c r="AR16" s="510"/>
    </row>
    <row r="17" spans="1:44" s="508" customFormat="1" ht="27" customHeight="1">
      <c r="A17" s="526" t="s">
        <v>128</v>
      </c>
      <c r="B17" s="513"/>
      <c r="C17" s="513" t="s">
        <v>29</v>
      </c>
      <c r="D17" s="163">
        <v>2223.553860680692</v>
      </c>
      <c r="E17" s="163"/>
      <c r="F17" s="528">
        <f t="shared" si="2"/>
        <v>2223.553860680692</v>
      </c>
      <c r="G17" s="226"/>
      <c r="H17" s="243"/>
      <c r="I17" s="528"/>
      <c r="J17" s="226"/>
      <c r="K17" s="533"/>
      <c r="L17" s="529">
        <f t="shared" si="0"/>
        <v>2223.553860680692</v>
      </c>
      <c r="M17" s="521"/>
      <c r="N17" s="694"/>
      <c r="O17" s="693"/>
      <c r="P17" s="322">
        <v>1.7881</v>
      </c>
      <c r="Q17" s="323">
        <v>500.4985760979908</v>
      </c>
      <c r="R17" s="282">
        <v>279.90524920194105</v>
      </c>
      <c r="S17" s="324">
        <v>1.3895</v>
      </c>
      <c r="T17" s="323">
        <v>376.8765760979908</v>
      </c>
      <c r="U17" s="326">
        <v>271.2317928017206</v>
      </c>
      <c r="V17" s="323"/>
      <c r="W17" s="323"/>
      <c r="X17" s="326"/>
      <c r="Y17" s="322">
        <v>1.3895</v>
      </c>
      <c r="Z17" s="323">
        <v>376.8765760979908</v>
      </c>
      <c r="AA17" s="326">
        <v>271.2317928017206</v>
      </c>
      <c r="AB17" s="329"/>
      <c r="AC17" s="323"/>
      <c r="AD17" s="326"/>
      <c r="AE17" s="323"/>
      <c r="AF17" s="323"/>
      <c r="AG17" s="326"/>
      <c r="AH17" s="329"/>
      <c r="AI17" s="325"/>
      <c r="AJ17" s="326"/>
      <c r="AK17" s="329">
        <v>0.3986</v>
      </c>
      <c r="AL17" s="323">
        <v>123.622</v>
      </c>
      <c r="AM17" s="326">
        <v>310.1404917210236</v>
      </c>
      <c r="AN17" s="329"/>
      <c r="AO17" s="323"/>
      <c r="AP17" s="327"/>
      <c r="AQ17" s="530"/>
      <c r="AR17" s="510"/>
    </row>
    <row r="18" spans="1:44" s="508" customFormat="1" ht="27" customHeight="1">
      <c r="A18" s="526" t="s">
        <v>43</v>
      </c>
      <c r="B18" s="522" t="s">
        <v>44</v>
      </c>
      <c r="C18" s="523" t="s">
        <v>24</v>
      </c>
      <c r="D18" s="158">
        <v>30.676</v>
      </c>
      <c r="E18" s="158">
        <v>21.467</v>
      </c>
      <c r="F18" s="233">
        <f t="shared" si="2"/>
        <v>52.143</v>
      </c>
      <c r="G18" s="233"/>
      <c r="H18" s="242"/>
      <c r="I18" s="233"/>
      <c r="J18" s="225">
        <v>49.9853</v>
      </c>
      <c r="K18" s="534"/>
      <c r="L18" s="525">
        <f t="shared" si="0"/>
        <v>102.1283</v>
      </c>
      <c r="M18" s="521"/>
      <c r="N18" s="697"/>
      <c r="O18" s="698"/>
      <c r="P18" s="283">
        <v>90.65488507354175</v>
      </c>
      <c r="Q18" s="282">
        <v>92.88243326170698</v>
      </c>
      <c r="R18" s="282">
        <v>102.45717391440976</v>
      </c>
      <c r="S18" s="284">
        <v>84.2461317020511</v>
      </c>
      <c r="T18" s="285">
        <v>91.47298552998288</v>
      </c>
      <c r="U18" s="282">
        <v>108.57826191176423</v>
      </c>
      <c r="V18" s="286"/>
      <c r="W18" s="287"/>
      <c r="X18" s="282"/>
      <c r="Y18" s="283">
        <v>84.2461317020511</v>
      </c>
      <c r="Z18" s="282">
        <v>91.47298552998288</v>
      </c>
      <c r="AA18" s="282">
        <v>108.57826191176423</v>
      </c>
      <c r="AB18" s="288"/>
      <c r="AC18" s="285"/>
      <c r="AD18" s="282"/>
      <c r="AE18" s="285"/>
      <c r="AF18" s="289"/>
      <c r="AG18" s="282"/>
      <c r="AH18" s="283"/>
      <c r="AI18" s="286"/>
      <c r="AJ18" s="282"/>
      <c r="AK18" s="290">
        <v>40.24084295032614</v>
      </c>
      <c r="AL18" s="282">
        <v>35.60045946514374</v>
      </c>
      <c r="AM18" s="282">
        <v>88.46847345889213</v>
      </c>
      <c r="AN18" s="290"/>
      <c r="AO18" s="287"/>
      <c r="AP18" s="291"/>
      <c r="AQ18" s="530"/>
      <c r="AR18" s="510"/>
    </row>
    <row r="19" spans="1:44" s="508" customFormat="1" ht="27" customHeight="1">
      <c r="A19" s="526"/>
      <c r="B19" s="513"/>
      <c r="C19" s="513" t="s">
        <v>29</v>
      </c>
      <c r="D19" s="163">
        <v>45729.53181774664</v>
      </c>
      <c r="E19" s="163">
        <v>30889.414</v>
      </c>
      <c r="F19" s="528">
        <f t="shared" si="2"/>
        <v>76618.94581774664</v>
      </c>
      <c r="G19" s="582"/>
      <c r="H19" s="243"/>
      <c r="I19" s="528"/>
      <c r="J19" s="226">
        <v>56610.153</v>
      </c>
      <c r="K19" s="533"/>
      <c r="L19" s="529">
        <f t="shared" si="0"/>
        <v>133229.09881774665</v>
      </c>
      <c r="M19" s="521"/>
      <c r="N19" s="694" t="s">
        <v>45</v>
      </c>
      <c r="O19" s="693"/>
      <c r="P19" s="270">
        <v>296.8273</v>
      </c>
      <c r="Q19" s="271">
        <v>265340.89698001835</v>
      </c>
      <c r="R19" s="272">
        <v>893.9234934927426</v>
      </c>
      <c r="S19" s="292">
        <v>84.39599999999999</v>
      </c>
      <c r="T19" s="277">
        <v>87418.13798001833</v>
      </c>
      <c r="U19" s="275">
        <v>1035.8090191480444</v>
      </c>
      <c r="V19" s="293">
        <v>105.5607</v>
      </c>
      <c r="W19" s="293">
        <v>98552.75699999998</v>
      </c>
      <c r="X19" s="275">
        <v>933.6121965845242</v>
      </c>
      <c r="Y19" s="270">
        <v>189.95669999999998</v>
      </c>
      <c r="Z19" s="271">
        <v>185970.89498001832</v>
      </c>
      <c r="AA19" s="275">
        <v>979.0172969946221</v>
      </c>
      <c r="AB19" s="294"/>
      <c r="AC19" s="293"/>
      <c r="AD19" s="275"/>
      <c r="AE19" s="293"/>
      <c r="AF19" s="293"/>
      <c r="AG19" s="275"/>
      <c r="AH19" s="270"/>
      <c r="AI19" s="277"/>
      <c r="AJ19" s="275"/>
      <c r="AK19" s="294">
        <v>106.8706</v>
      </c>
      <c r="AL19" s="293">
        <v>79370.00200000001</v>
      </c>
      <c r="AM19" s="275">
        <v>742.6738691464258</v>
      </c>
      <c r="AN19" s="294"/>
      <c r="AO19" s="293"/>
      <c r="AP19" s="279"/>
      <c r="AQ19" s="530"/>
      <c r="AR19" s="510"/>
    </row>
    <row r="20" spans="1:44" s="508" customFormat="1" ht="27" customHeight="1">
      <c r="A20" s="526" t="s">
        <v>46</v>
      </c>
      <c r="B20" s="522" t="s">
        <v>47</v>
      </c>
      <c r="C20" s="523" t="s">
        <v>24</v>
      </c>
      <c r="D20" s="158">
        <v>5.0652</v>
      </c>
      <c r="E20" s="158">
        <v>13.3848</v>
      </c>
      <c r="F20" s="233">
        <f t="shared" si="2"/>
        <v>18.45</v>
      </c>
      <c r="G20" s="225"/>
      <c r="H20" s="242"/>
      <c r="I20" s="233"/>
      <c r="J20" s="225">
        <v>3.3727</v>
      </c>
      <c r="K20" s="534"/>
      <c r="L20" s="525">
        <f t="shared" si="0"/>
        <v>21.822699999999998</v>
      </c>
      <c r="M20" s="521"/>
      <c r="N20" s="694"/>
      <c r="O20" s="693"/>
      <c r="P20" s="385">
        <v>438.7029</v>
      </c>
      <c r="Q20" s="386">
        <v>378633.60752492875</v>
      </c>
      <c r="R20" s="387">
        <v>863.07523274847</v>
      </c>
      <c r="S20" s="388">
        <v>190.4412</v>
      </c>
      <c r="T20" s="391">
        <v>143746.44652492873</v>
      </c>
      <c r="U20" s="390">
        <v>754.8075023940656</v>
      </c>
      <c r="V20" s="391">
        <v>191.45409999999998</v>
      </c>
      <c r="W20" s="391">
        <v>168339.978</v>
      </c>
      <c r="X20" s="390">
        <v>879.2706868121394</v>
      </c>
      <c r="Y20" s="385">
        <v>381.8953</v>
      </c>
      <c r="Z20" s="386">
        <v>312086.42452492873</v>
      </c>
      <c r="AA20" s="390">
        <v>817.2041513077766</v>
      </c>
      <c r="AB20" s="393"/>
      <c r="AC20" s="391"/>
      <c r="AD20" s="390"/>
      <c r="AE20" s="391"/>
      <c r="AF20" s="391"/>
      <c r="AG20" s="390"/>
      <c r="AH20" s="385"/>
      <c r="AI20" s="391"/>
      <c r="AJ20" s="390"/>
      <c r="AK20" s="393">
        <v>56.8076</v>
      </c>
      <c r="AL20" s="391">
        <v>66547.183</v>
      </c>
      <c r="AM20" s="390">
        <v>1171.4485913856597</v>
      </c>
      <c r="AN20" s="393"/>
      <c r="AO20" s="391"/>
      <c r="AP20" s="394"/>
      <c r="AQ20" s="530"/>
      <c r="AR20" s="510"/>
    </row>
    <row r="21" spans="1:44" s="508" customFormat="1" ht="27" customHeight="1">
      <c r="A21" s="526"/>
      <c r="B21" s="513" t="s">
        <v>48</v>
      </c>
      <c r="C21" s="513" t="s">
        <v>29</v>
      </c>
      <c r="D21" s="163">
        <v>4149.096673021277</v>
      </c>
      <c r="E21" s="163">
        <v>9213.806</v>
      </c>
      <c r="F21" s="528">
        <f t="shared" si="2"/>
        <v>13362.902673021277</v>
      </c>
      <c r="G21" s="226"/>
      <c r="H21" s="243"/>
      <c r="I21" s="528"/>
      <c r="J21" s="226">
        <v>3477.678</v>
      </c>
      <c r="K21" s="533"/>
      <c r="L21" s="529">
        <f t="shared" si="0"/>
        <v>16840.58067302128</v>
      </c>
      <c r="M21" s="521"/>
      <c r="N21" s="694"/>
      <c r="O21" s="698"/>
      <c r="P21" s="283">
        <v>67.66020922132039</v>
      </c>
      <c r="Q21" s="282">
        <v>70.07853811881944</v>
      </c>
      <c r="R21" s="282">
        <v>103.57422615940864</v>
      </c>
      <c r="S21" s="284">
        <v>44.31604085670537</v>
      </c>
      <c r="T21" s="285">
        <v>60.81412103975603</v>
      </c>
      <c r="U21" s="282">
        <v>137.22823579027903</v>
      </c>
      <c r="V21" s="286">
        <v>55.136296375998214</v>
      </c>
      <c r="W21" s="287">
        <v>58.54388135894849</v>
      </c>
      <c r="X21" s="282">
        <v>106.18029357596397</v>
      </c>
      <c r="Y21" s="283">
        <v>49.74051788539947</v>
      </c>
      <c r="Z21" s="282">
        <v>59.58954967782118</v>
      </c>
      <c r="AA21" s="282">
        <v>119.80082277211821</v>
      </c>
      <c r="AB21" s="288"/>
      <c r="AC21" s="285"/>
      <c r="AD21" s="282"/>
      <c r="AE21" s="285"/>
      <c r="AF21" s="289"/>
      <c r="AG21" s="282"/>
      <c r="AH21" s="283"/>
      <c r="AI21" s="286"/>
      <c r="AJ21" s="282"/>
      <c r="AK21" s="290">
        <v>188.1272928270161</v>
      </c>
      <c r="AL21" s="282">
        <v>119.2687630368967</v>
      </c>
      <c r="AM21" s="282">
        <v>63.397905346230054</v>
      </c>
      <c r="AN21" s="290"/>
      <c r="AO21" s="287"/>
      <c r="AP21" s="291"/>
      <c r="AQ21" s="530"/>
      <c r="AR21" s="510"/>
    </row>
    <row r="22" spans="1:44" s="508" customFormat="1" ht="27" customHeight="1">
      <c r="A22" s="526" t="s">
        <v>35</v>
      </c>
      <c r="B22" s="522" t="s">
        <v>49</v>
      </c>
      <c r="C22" s="523" t="s">
        <v>24</v>
      </c>
      <c r="D22" s="158">
        <v>37.4662</v>
      </c>
      <c r="E22" s="158">
        <v>65.1846</v>
      </c>
      <c r="F22" s="233">
        <f t="shared" si="2"/>
        <v>102.6508</v>
      </c>
      <c r="G22" s="233"/>
      <c r="H22" s="242"/>
      <c r="I22" s="233"/>
      <c r="J22" s="225">
        <v>53.0621</v>
      </c>
      <c r="K22" s="534"/>
      <c r="L22" s="525">
        <f t="shared" si="0"/>
        <v>155.7129</v>
      </c>
      <c r="M22" s="521"/>
      <c r="N22" s="694"/>
      <c r="O22" s="332"/>
      <c r="P22" s="395">
        <v>12.1818</v>
      </c>
      <c r="Q22" s="396">
        <v>34271.31125045662</v>
      </c>
      <c r="R22" s="397">
        <v>2813.3207941729975</v>
      </c>
      <c r="S22" s="398">
        <v>6.207</v>
      </c>
      <c r="T22" s="399">
        <v>13873.799250456623</v>
      </c>
      <c r="U22" s="400">
        <v>2235.1859594742423</v>
      </c>
      <c r="V22" s="381">
        <v>5.5243</v>
      </c>
      <c r="W22" s="381">
        <v>18304.263</v>
      </c>
      <c r="X22" s="400">
        <v>3313.4085766522453</v>
      </c>
      <c r="Y22" s="395">
        <v>11.731300000000001</v>
      </c>
      <c r="Z22" s="396">
        <v>32178.06225045662</v>
      </c>
      <c r="AA22" s="400">
        <v>2742.9238234855998</v>
      </c>
      <c r="AB22" s="383"/>
      <c r="AC22" s="381"/>
      <c r="AD22" s="400"/>
      <c r="AE22" s="381"/>
      <c r="AF22" s="381"/>
      <c r="AG22" s="400"/>
      <c r="AH22" s="395"/>
      <c r="AI22" s="399"/>
      <c r="AJ22" s="400"/>
      <c r="AK22" s="383">
        <v>0.4505</v>
      </c>
      <c r="AL22" s="381">
        <v>2093.249</v>
      </c>
      <c r="AM22" s="400">
        <v>4646.501664816869</v>
      </c>
      <c r="AN22" s="383"/>
      <c r="AO22" s="381"/>
      <c r="AP22" s="401"/>
      <c r="AQ22" s="530"/>
      <c r="AR22" s="510"/>
    </row>
    <row r="23" spans="1:44" s="508" customFormat="1" ht="27" customHeight="1">
      <c r="A23" s="521"/>
      <c r="B23" s="513"/>
      <c r="C23" s="513" t="s">
        <v>29</v>
      </c>
      <c r="D23" s="163">
        <v>21442.156378113097</v>
      </c>
      <c r="E23" s="163">
        <v>40145.274</v>
      </c>
      <c r="F23" s="528">
        <f t="shared" si="2"/>
        <v>61587.430378113095</v>
      </c>
      <c r="G23" s="582"/>
      <c r="H23" s="243"/>
      <c r="I23" s="528"/>
      <c r="J23" s="226">
        <v>17188.922</v>
      </c>
      <c r="K23" s="533"/>
      <c r="L23" s="529">
        <f t="shared" si="0"/>
        <v>78776.3523781131</v>
      </c>
      <c r="M23" s="521"/>
      <c r="N23" s="699"/>
      <c r="O23" s="332" t="s">
        <v>40</v>
      </c>
      <c r="P23" s="322">
        <v>10.6075</v>
      </c>
      <c r="Q23" s="323">
        <v>32741.728835834958</v>
      </c>
      <c r="R23" s="282">
        <v>3086.6583865976863</v>
      </c>
      <c r="S23" s="331">
        <v>4.4952</v>
      </c>
      <c r="T23" s="325">
        <v>11568.26183583496</v>
      </c>
      <c r="U23" s="326">
        <v>2573.469886953853</v>
      </c>
      <c r="V23" s="325">
        <v>4.8793</v>
      </c>
      <c r="W23" s="325">
        <v>18506.292</v>
      </c>
      <c r="X23" s="326">
        <v>3792.817002438875</v>
      </c>
      <c r="Y23" s="322">
        <v>9.3745</v>
      </c>
      <c r="Z23" s="323">
        <v>30074.55383583496</v>
      </c>
      <c r="AA23" s="326">
        <v>3208.1235090762134</v>
      </c>
      <c r="AB23" s="329"/>
      <c r="AC23" s="325"/>
      <c r="AD23" s="282"/>
      <c r="AE23" s="325"/>
      <c r="AF23" s="325"/>
      <c r="AG23" s="326"/>
      <c r="AH23" s="322"/>
      <c r="AI23" s="325"/>
      <c r="AJ23" s="326"/>
      <c r="AK23" s="329">
        <v>1.233</v>
      </c>
      <c r="AL23" s="325">
        <v>2667.175</v>
      </c>
      <c r="AM23" s="326">
        <v>2163.1589618815897</v>
      </c>
      <c r="AN23" s="329"/>
      <c r="AO23" s="325"/>
      <c r="AP23" s="327"/>
      <c r="AQ23" s="530"/>
      <c r="AR23" s="510"/>
    </row>
    <row r="24" spans="1:44" s="508" customFormat="1" ht="27" customHeight="1">
      <c r="A24" s="521"/>
      <c r="B24" s="522" t="s">
        <v>36</v>
      </c>
      <c r="C24" s="523" t="s">
        <v>24</v>
      </c>
      <c r="D24" s="188">
        <f aca="true" t="shared" si="3" ref="D24:J25">D14+D16+D18+D20+D22</f>
        <v>84.39599999999999</v>
      </c>
      <c r="E24" s="188">
        <f t="shared" si="3"/>
        <v>105.5607</v>
      </c>
      <c r="F24" s="233">
        <f t="shared" si="3"/>
        <v>189.9567</v>
      </c>
      <c r="G24" s="233"/>
      <c r="H24" s="176"/>
      <c r="I24" s="233"/>
      <c r="J24" s="233">
        <f t="shared" si="3"/>
        <v>106.8706</v>
      </c>
      <c r="K24" s="233"/>
      <c r="L24" s="525">
        <f t="shared" si="0"/>
        <v>296.82730000000004</v>
      </c>
      <c r="M24" s="521"/>
      <c r="N24" s="694"/>
      <c r="O24" s="333"/>
      <c r="P24" s="283">
        <v>114.84138581192553</v>
      </c>
      <c r="Q24" s="282">
        <v>104.67166050482825</v>
      </c>
      <c r="R24" s="282">
        <v>91.14454668480566</v>
      </c>
      <c r="S24" s="284">
        <v>138.08061932728245</v>
      </c>
      <c r="T24" s="285">
        <v>119.92985158305987</v>
      </c>
      <c r="U24" s="282">
        <v>86.8549490633431</v>
      </c>
      <c r="V24" s="286">
        <v>113.21910929846494</v>
      </c>
      <c r="W24" s="287">
        <v>98.90832263967303</v>
      </c>
      <c r="X24" s="282">
        <v>87.36009605846108</v>
      </c>
      <c r="Y24" s="283">
        <v>125.14054082884422</v>
      </c>
      <c r="Z24" s="282">
        <v>106.9943129534153</v>
      </c>
      <c r="AA24" s="282">
        <v>85.49932119899682</v>
      </c>
      <c r="AB24" s="288"/>
      <c r="AC24" s="285"/>
      <c r="AD24" s="282"/>
      <c r="AE24" s="285"/>
      <c r="AF24" s="289"/>
      <c r="AG24" s="282"/>
      <c r="AH24" s="283"/>
      <c r="AI24" s="286"/>
      <c r="AJ24" s="282"/>
      <c r="AK24" s="290">
        <v>36.53690186536902</v>
      </c>
      <c r="AL24" s="282">
        <v>78.4818768922174</v>
      </c>
      <c r="AM24" s="282">
        <v>214.80167415783367</v>
      </c>
      <c r="AN24" s="290"/>
      <c r="AO24" s="287"/>
      <c r="AP24" s="291"/>
      <c r="AQ24" s="530"/>
      <c r="AR24" s="510"/>
    </row>
    <row r="25" spans="1:44" s="508" customFormat="1" ht="27" customHeight="1">
      <c r="A25" s="511"/>
      <c r="B25" s="513"/>
      <c r="C25" s="513" t="s">
        <v>29</v>
      </c>
      <c r="D25" s="368">
        <f t="shared" si="3"/>
        <v>87418.13798001833</v>
      </c>
      <c r="E25" s="368">
        <f t="shared" si="3"/>
        <v>98552.75699999998</v>
      </c>
      <c r="F25" s="528">
        <f t="shared" si="3"/>
        <v>185970.89498001832</v>
      </c>
      <c r="G25" s="528"/>
      <c r="H25" s="177"/>
      <c r="I25" s="528"/>
      <c r="J25" s="528">
        <f t="shared" si="3"/>
        <v>79370.00200000001</v>
      </c>
      <c r="K25" s="528"/>
      <c r="L25" s="529">
        <f t="shared" si="0"/>
        <v>265340.89698001835</v>
      </c>
      <c r="M25" s="521"/>
      <c r="N25" s="694"/>
      <c r="O25" s="334"/>
      <c r="P25" s="270">
        <v>102.1283</v>
      </c>
      <c r="Q25" s="271">
        <v>133229.09881774665</v>
      </c>
      <c r="R25" s="272">
        <v>1304.5267454539696</v>
      </c>
      <c r="S25" s="292">
        <v>30.676</v>
      </c>
      <c r="T25" s="277">
        <v>45729.53181774664</v>
      </c>
      <c r="U25" s="275">
        <v>1490.7266859351494</v>
      </c>
      <c r="V25" s="293">
        <v>21.467</v>
      </c>
      <c r="W25" s="293">
        <v>30889.414</v>
      </c>
      <c r="X25" s="275">
        <v>1438.9255135789817</v>
      </c>
      <c r="Y25" s="270">
        <v>52.143</v>
      </c>
      <c r="Z25" s="271">
        <v>76618.94581774664</v>
      </c>
      <c r="AA25" s="275">
        <v>1469.4004145857862</v>
      </c>
      <c r="AB25" s="294"/>
      <c r="AC25" s="293"/>
      <c r="AD25" s="272"/>
      <c r="AE25" s="293"/>
      <c r="AF25" s="293"/>
      <c r="AG25" s="275"/>
      <c r="AH25" s="270"/>
      <c r="AI25" s="277"/>
      <c r="AJ25" s="275"/>
      <c r="AK25" s="294">
        <v>49.9853</v>
      </c>
      <c r="AL25" s="293">
        <v>56610.153</v>
      </c>
      <c r="AM25" s="275">
        <v>1132.5360255915239</v>
      </c>
      <c r="AN25" s="294"/>
      <c r="AO25" s="293"/>
      <c r="AP25" s="279"/>
      <c r="AQ25" s="530"/>
      <c r="AR25" s="510"/>
    </row>
    <row r="26" spans="1:44" s="508" customFormat="1" ht="27" customHeight="1">
      <c r="A26" s="521" t="s">
        <v>128</v>
      </c>
      <c r="B26" s="522" t="s">
        <v>50</v>
      </c>
      <c r="C26" s="523" t="s">
        <v>24</v>
      </c>
      <c r="D26" s="158">
        <v>1.471</v>
      </c>
      <c r="E26" s="158">
        <v>0.753</v>
      </c>
      <c r="F26" s="233">
        <f>D26+E26</f>
        <v>2.224</v>
      </c>
      <c r="G26" s="225"/>
      <c r="H26" s="242"/>
      <c r="I26" s="233"/>
      <c r="J26" s="225">
        <v>131.6738</v>
      </c>
      <c r="K26" s="225"/>
      <c r="L26" s="525">
        <f t="shared" si="0"/>
        <v>133.8978</v>
      </c>
      <c r="M26" s="521"/>
      <c r="N26" s="699"/>
      <c r="O26" s="334" t="s">
        <v>51</v>
      </c>
      <c r="P26" s="385">
        <v>129.0547</v>
      </c>
      <c r="Q26" s="386">
        <v>171506.66661981982</v>
      </c>
      <c r="R26" s="387">
        <v>1328.9455294523937</v>
      </c>
      <c r="S26" s="402">
        <v>39.8138</v>
      </c>
      <c r="T26" s="403">
        <v>53090.08761981984</v>
      </c>
      <c r="U26" s="390">
        <v>1333.4594442082855</v>
      </c>
      <c r="V26" s="403">
        <v>50.777</v>
      </c>
      <c r="W26" s="403">
        <v>65172.184</v>
      </c>
      <c r="X26" s="390">
        <v>1283.4981192272091</v>
      </c>
      <c r="Y26" s="385">
        <v>90.5908</v>
      </c>
      <c r="Z26" s="386">
        <v>118262.27161981983</v>
      </c>
      <c r="AA26" s="390">
        <v>1305.4556491367757</v>
      </c>
      <c r="AB26" s="404"/>
      <c r="AC26" s="403"/>
      <c r="AD26" s="387"/>
      <c r="AE26" s="403"/>
      <c r="AF26" s="403"/>
      <c r="AG26" s="390"/>
      <c r="AH26" s="385"/>
      <c r="AI26" s="391"/>
      <c r="AJ26" s="390"/>
      <c r="AK26" s="404">
        <v>38.4639</v>
      </c>
      <c r="AL26" s="403">
        <v>53244.395</v>
      </c>
      <c r="AM26" s="390">
        <v>1384.2692758664616</v>
      </c>
      <c r="AN26" s="404"/>
      <c r="AO26" s="403"/>
      <c r="AP26" s="394"/>
      <c r="AQ26" s="530"/>
      <c r="AR26" s="510"/>
    </row>
    <row r="27" spans="1:44" s="508" customFormat="1" ht="27" customHeight="1">
      <c r="A27" s="526" t="s">
        <v>52</v>
      </c>
      <c r="B27" s="513"/>
      <c r="C27" s="513" t="s">
        <v>29</v>
      </c>
      <c r="D27" s="163">
        <v>1424.5877310811074</v>
      </c>
      <c r="E27" s="163">
        <v>752.115</v>
      </c>
      <c r="F27" s="528">
        <f>D27+E27</f>
        <v>2176.7027310811072</v>
      </c>
      <c r="G27" s="226"/>
      <c r="H27" s="243"/>
      <c r="I27" s="528"/>
      <c r="J27" s="226">
        <v>153533.596</v>
      </c>
      <c r="K27" s="226"/>
      <c r="L27" s="529">
        <f t="shared" si="0"/>
        <v>155710.2987310811</v>
      </c>
      <c r="M27" s="521"/>
      <c r="N27" s="694"/>
      <c r="O27" s="333"/>
      <c r="P27" s="283">
        <v>79.13566882879896</v>
      </c>
      <c r="Q27" s="282">
        <v>77.68158605348948</v>
      </c>
      <c r="R27" s="282">
        <v>98.16254440402187</v>
      </c>
      <c r="S27" s="284">
        <v>77.04866151937267</v>
      </c>
      <c r="T27" s="285">
        <v>86.13572489316194</v>
      </c>
      <c r="U27" s="282">
        <v>111.79392762261608</v>
      </c>
      <c r="V27" s="286">
        <v>42.27701518404001</v>
      </c>
      <c r="W27" s="287">
        <v>47.39662246089528</v>
      </c>
      <c r="X27" s="282">
        <v>112.10967059658452</v>
      </c>
      <c r="Y27" s="283">
        <v>57.55882495794275</v>
      </c>
      <c r="Z27" s="282">
        <v>64.7873110911104</v>
      </c>
      <c r="AA27" s="282">
        <v>112.55843241839874</v>
      </c>
      <c r="AB27" s="288"/>
      <c r="AC27" s="285"/>
      <c r="AD27" s="282"/>
      <c r="AE27" s="285"/>
      <c r="AF27" s="289"/>
      <c r="AG27" s="282"/>
      <c r="AH27" s="283"/>
      <c r="AI27" s="286"/>
      <c r="AJ27" s="282"/>
      <c r="AK27" s="290">
        <v>129.95380083662863</v>
      </c>
      <c r="AL27" s="282">
        <v>106.32133767319547</v>
      </c>
      <c r="AM27" s="282">
        <v>81.81471953010232</v>
      </c>
      <c r="AN27" s="290"/>
      <c r="AO27" s="287"/>
      <c r="AP27" s="291"/>
      <c r="AQ27" s="530"/>
      <c r="AR27" s="510"/>
    </row>
    <row r="28" spans="1:44" s="508" customFormat="1" ht="27" customHeight="1">
      <c r="A28" s="526" t="s">
        <v>53</v>
      </c>
      <c r="B28" s="522" t="s">
        <v>31</v>
      </c>
      <c r="C28" s="523" t="s">
        <v>24</v>
      </c>
      <c r="D28" s="158">
        <v>5.296</v>
      </c>
      <c r="E28" s="158">
        <v>7.66</v>
      </c>
      <c r="F28" s="233">
        <f>D28+E28</f>
        <v>12.956</v>
      </c>
      <c r="G28" s="225"/>
      <c r="H28" s="242"/>
      <c r="I28" s="233"/>
      <c r="J28" s="225">
        <v>12.1105</v>
      </c>
      <c r="K28" s="225"/>
      <c r="L28" s="525">
        <f t="shared" si="0"/>
        <v>25.066499999999998</v>
      </c>
      <c r="M28" s="521"/>
      <c r="N28" s="699"/>
      <c r="O28" s="334"/>
      <c r="P28" s="395">
        <v>21.822699999999998</v>
      </c>
      <c r="Q28" s="396">
        <v>16840.58067302128</v>
      </c>
      <c r="R28" s="397">
        <v>771.7001412758862</v>
      </c>
      <c r="S28" s="398">
        <v>5.0652</v>
      </c>
      <c r="T28" s="399">
        <v>4149.096673021277</v>
      </c>
      <c r="U28" s="400">
        <v>819.137777979404</v>
      </c>
      <c r="V28" s="381">
        <v>13.3848</v>
      </c>
      <c r="W28" s="381">
        <v>9213.806</v>
      </c>
      <c r="X28" s="400">
        <v>688.3783097244636</v>
      </c>
      <c r="Y28" s="395">
        <v>18.45</v>
      </c>
      <c r="Z28" s="396">
        <v>13362.902673021277</v>
      </c>
      <c r="AA28" s="400">
        <v>724.2765676434296</v>
      </c>
      <c r="AB28" s="383"/>
      <c r="AC28" s="381"/>
      <c r="AD28" s="397"/>
      <c r="AE28" s="381"/>
      <c r="AF28" s="381"/>
      <c r="AG28" s="400"/>
      <c r="AH28" s="395"/>
      <c r="AI28" s="399"/>
      <c r="AJ28" s="400"/>
      <c r="AK28" s="383">
        <v>3.3727</v>
      </c>
      <c r="AL28" s="381">
        <v>3477.678</v>
      </c>
      <c r="AM28" s="400">
        <v>1031.1258042517863</v>
      </c>
      <c r="AN28" s="383"/>
      <c r="AO28" s="381"/>
      <c r="AP28" s="401"/>
      <c r="AQ28" s="530"/>
      <c r="AR28" s="510"/>
    </row>
    <row r="29" spans="1:44" s="508" customFormat="1" ht="27" customHeight="1">
      <c r="A29" s="526" t="s">
        <v>54</v>
      </c>
      <c r="B29" s="513" t="s">
        <v>55</v>
      </c>
      <c r="C29" s="513" t="s">
        <v>29</v>
      </c>
      <c r="D29" s="163">
        <v>2176.419353035046</v>
      </c>
      <c r="E29" s="163">
        <v>3411.742</v>
      </c>
      <c r="F29" s="528">
        <f>D29+E29</f>
        <v>5588.161353035046</v>
      </c>
      <c r="G29" s="226"/>
      <c r="H29" s="243"/>
      <c r="I29" s="528"/>
      <c r="J29" s="226">
        <v>9128.354</v>
      </c>
      <c r="K29" s="226"/>
      <c r="L29" s="529">
        <f t="shared" si="0"/>
        <v>14716.515353035045</v>
      </c>
      <c r="M29" s="521"/>
      <c r="N29" s="699"/>
      <c r="O29" s="334" t="s">
        <v>56</v>
      </c>
      <c r="P29" s="322">
        <v>38.145500000000006</v>
      </c>
      <c r="Q29" s="323">
        <v>36805.28622056544</v>
      </c>
      <c r="R29" s="282">
        <v>964.8657435494471</v>
      </c>
      <c r="S29" s="337">
        <v>9.585</v>
      </c>
      <c r="T29" s="335">
        <v>10006.884220565435</v>
      </c>
      <c r="U29" s="282">
        <v>1044.0150464857</v>
      </c>
      <c r="V29" s="335">
        <v>25.1382</v>
      </c>
      <c r="W29" s="335">
        <v>21793.169</v>
      </c>
      <c r="X29" s="326">
        <v>866.93434693017</v>
      </c>
      <c r="Y29" s="322">
        <v>34.723200000000006</v>
      </c>
      <c r="Z29" s="323">
        <v>31800.053220565438</v>
      </c>
      <c r="AA29" s="326">
        <v>915.8157433809508</v>
      </c>
      <c r="AB29" s="336"/>
      <c r="AC29" s="335"/>
      <c r="AD29" s="282"/>
      <c r="AE29" s="335"/>
      <c r="AF29" s="335"/>
      <c r="AG29" s="326"/>
      <c r="AH29" s="322"/>
      <c r="AI29" s="325"/>
      <c r="AJ29" s="326"/>
      <c r="AK29" s="336">
        <v>3.4223</v>
      </c>
      <c r="AL29" s="335">
        <v>5005.233</v>
      </c>
      <c r="AM29" s="326">
        <v>1462.5348449872893</v>
      </c>
      <c r="AN29" s="336"/>
      <c r="AO29" s="335"/>
      <c r="AP29" s="327"/>
      <c r="AQ29" s="530"/>
      <c r="AR29" s="510"/>
    </row>
    <row r="30" spans="1:44" s="508" customFormat="1" ht="27" customHeight="1">
      <c r="A30" s="526" t="s">
        <v>35</v>
      </c>
      <c r="B30" s="522" t="s">
        <v>36</v>
      </c>
      <c r="C30" s="523" t="s">
        <v>24</v>
      </c>
      <c r="D30" s="188">
        <f aca="true" t="shared" si="4" ref="D30:F31">D26+D28</f>
        <v>6.767</v>
      </c>
      <c r="E30" s="188">
        <f t="shared" si="4"/>
        <v>8.413</v>
      </c>
      <c r="F30" s="531">
        <f t="shared" si="4"/>
        <v>15.18</v>
      </c>
      <c r="G30" s="189"/>
      <c r="H30" s="188"/>
      <c r="I30" s="531"/>
      <c r="J30" s="531">
        <f>J28+J26</f>
        <v>143.7843</v>
      </c>
      <c r="K30" s="538"/>
      <c r="L30" s="525">
        <f t="shared" si="0"/>
        <v>158.9643</v>
      </c>
      <c r="M30" s="521"/>
      <c r="N30" s="694"/>
      <c r="O30" s="333"/>
      <c r="P30" s="283">
        <v>57.20910723414294</v>
      </c>
      <c r="Q30" s="282">
        <v>45.755874773258476</v>
      </c>
      <c r="R30" s="282">
        <v>79.98005385050115</v>
      </c>
      <c r="S30" s="284">
        <v>52.8450704225352</v>
      </c>
      <c r="T30" s="285">
        <v>41.46242308364425</v>
      </c>
      <c r="U30" s="282">
        <v>78.46034218919888</v>
      </c>
      <c r="V30" s="286">
        <v>53.244862400649204</v>
      </c>
      <c r="W30" s="287">
        <v>42.27841302015324</v>
      </c>
      <c r="X30" s="282">
        <v>79.40374172069933</v>
      </c>
      <c r="Y30" s="283">
        <v>53.13450373237488</v>
      </c>
      <c r="Z30" s="282">
        <v>42.0216361914116</v>
      </c>
      <c r="AA30" s="282">
        <v>79.08540259087391</v>
      </c>
      <c r="AB30" s="288"/>
      <c r="AC30" s="285"/>
      <c r="AD30" s="282"/>
      <c r="AE30" s="285"/>
      <c r="AF30" s="289"/>
      <c r="AG30" s="282"/>
      <c r="AH30" s="283"/>
      <c r="AI30" s="286"/>
      <c r="AJ30" s="282"/>
      <c r="AK30" s="290">
        <v>98.55068228968823</v>
      </c>
      <c r="AL30" s="282">
        <v>69.48084135144158</v>
      </c>
      <c r="AM30" s="282">
        <v>70.50264872566149</v>
      </c>
      <c r="AN30" s="290"/>
      <c r="AO30" s="287"/>
      <c r="AP30" s="291"/>
      <c r="AQ30" s="530"/>
      <c r="AR30" s="510"/>
    </row>
    <row r="31" spans="1:44" s="508" customFormat="1" ht="27" customHeight="1">
      <c r="A31" s="511"/>
      <c r="B31" s="513"/>
      <c r="C31" s="513" t="s">
        <v>29</v>
      </c>
      <c r="D31" s="368">
        <f t="shared" si="4"/>
        <v>3601.0070841161532</v>
      </c>
      <c r="E31" s="368">
        <f t="shared" si="4"/>
        <v>4163.857</v>
      </c>
      <c r="F31" s="527">
        <f t="shared" si="4"/>
        <v>7764.864084116153</v>
      </c>
      <c r="G31" s="539"/>
      <c r="H31" s="368"/>
      <c r="I31" s="527"/>
      <c r="J31" s="528">
        <f>J29+J27</f>
        <v>162661.94999999998</v>
      </c>
      <c r="K31" s="528"/>
      <c r="L31" s="529">
        <f t="shared" si="0"/>
        <v>170426.81408411614</v>
      </c>
      <c r="M31" s="521"/>
      <c r="N31" s="694"/>
      <c r="O31" s="334"/>
      <c r="P31" s="270">
        <v>155.7129</v>
      </c>
      <c r="Q31" s="271">
        <v>78776.3523781131</v>
      </c>
      <c r="R31" s="272">
        <v>505.9076825241396</v>
      </c>
      <c r="S31" s="292">
        <v>37.4662</v>
      </c>
      <c r="T31" s="277">
        <v>21442.156378113097</v>
      </c>
      <c r="U31" s="275">
        <v>572.3066758335005</v>
      </c>
      <c r="V31" s="293">
        <v>65.1846</v>
      </c>
      <c r="W31" s="293">
        <v>40145.274</v>
      </c>
      <c r="X31" s="275">
        <v>615.8705277013281</v>
      </c>
      <c r="Y31" s="270">
        <v>102.6508</v>
      </c>
      <c r="Z31" s="271">
        <v>61587.430378113095</v>
      </c>
      <c r="AA31" s="275">
        <v>599.9702912993673</v>
      </c>
      <c r="AB31" s="294"/>
      <c r="AC31" s="293"/>
      <c r="AD31" s="272"/>
      <c r="AE31" s="293"/>
      <c r="AF31" s="293"/>
      <c r="AG31" s="275"/>
      <c r="AH31" s="270"/>
      <c r="AI31" s="277"/>
      <c r="AJ31" s="275"/>
      <c r="AK31" s="294">
        <v>53.0621</v>
      </c>
      <c r="AL31" s="293">
        <v>17188.922</v>
      </c>
      <c r="AM31" s="275">
        <v>323.93972345610143</v>
      </c>
      <c r="AN31" s="294"/>
      <c r="AO31" s="293"/>
      <c r="AP31" s="279"/>
      <c r="AQ31" s="530"/>
      <c r="AR31" s="510"/>
    </row>
    <row r="32" spans="1:44" s="508" customFormat="1" ht="27" customHeight="1">
      <c r="A32" s="521" t="s">
        <v>128</v>
      </c>
      <c r="B32" s="522" t="s">
        <v>57</v>
      </c>
      <c r="C32" s="523" t="s">
        <v>24</v>
      </c>
      <c r="D32" s="158">
        <v>2.5464</v>
      </c>
      <c r="E32" s="158">
        <v>2.8412</v>
      </c>
      <c r="F32" s="233">
        <f>D32+E32</f>
        <v>5.387600000000001</v>
      </c>
      <c r="G32" s="225">
        <v>170.8464</v>
      </c>
      <c r="H32" s="242"/>
      <c r="I32" s="233">
        <f aca="true" t="shared" si="5" ref="I32:I37">G32+H32</f>
        <v>170.8464</v>
      </c>
      <c r="J32" s="225">
        <v>10.8758</v>
      </c>
      <c r="K32" s="225">
        <v>95.358</v>
      </c>
      <c r="L32" s="525">
        <f t="shared" si="0"/>
        <v>282.4678</v>
      </c>
      <c r="M32" s="521"/>
      <c r="N32" s="694"/>
      <c r="O32" s="332" t="s">
        <v>49</v>
      </c>
      <c r="P32" s="385">
        <v>254.2612</v>
      </c>
      <c r="Q32" s="386">
        <v>134150.19906249258</v>
      </c>
      <c r="R32" s="387">
        <v>527.6078263710413</v>
      </c>
      <c r="S32" s="405">
        <v>129.9366</v>
      </c>
      <c r="T32" s="403">
        <v>65682.71706249258</v>
      </c>
      <c r="U32" s="390">
        <v>505.49819729385393</v>
      </c>
      <c r="V32" s="403">
        <v>110.6596</v>
      </c>
      <c r="W32" s="403">
        <v>62868.333</v>
      </c>
      <c r="X32" s="390">
        <v>568.1236241591331</v>
      </c>
      <c r="Y32" s="385">
        <v>240.5962</v>
      </c>
      <c r="Z32" s="386">
        <v>128551.05006249258</v>
      </c>
      <c r="AA32" s="390">
        <v>534.3020798437074</v>
      </c>
      <c r="AB32" s="404"/>
      <c r="AC32" s="403"/>
      <c r="AD32" s="387"/>
      <c r="AE32" s="403"/>
      <c r="AF32" s="403"/>
      <c r="AG32" s="390"/>
      <c r="AH32" s="385"/>
      <c r="AI32" s="391"/>
      <c r="AJ32" s="390"/>
      <c r="AK32" s="404">
        <v>13.665</v>
      </c>
      <c r="AL32" s="403">
        <v>5599.149</v>
      </c>
      <c r="AM32" s="390">
        <v>409.7437980241493</v>
      </c>
      <c r="AN32" s="404"/>
      <c r="AO32" s="403"/>
      <c r="AP32" s="394"/>
      <c r="AQ32" s="530"/>
      <c r="AR32" s="510"/>
    </row>
    <row r="33" spans="1:44" s="508" customFormat="1" ht="27" customHeight="1">
      <c r="A33" s="526" t="s">
        <v>58</v>
      </c>
      <c r="B33" s="513"/>
      <c r="C33" s="513" t="s">
        <v>29</v>
      </c>
      <c r="D33" s="163">
        <v>454.02112364636224</v>
      </c>
      <c r="E33" s="163">
        <v>361.32</v>
      </c>
      <c r="F33" s="528">
        <f>D33+E33</f>
        <v>815.3411236463622</v>
      </c>
      <c r="G33" s="226">
        <v>36159.945</v>
      </c>
      <c r="H33" s="243"/>
      <c r="I33" s="528">
        <f t="shared" si="5"/>
        <v>36159.945</v>
      </c>
      <c r="J33" s="226">
        <v>2100.638</v>
      </c>
      <c r="K33" s="226">
        <v>14321.917</v>
      </c>
      <c r="L33" s="529">
        <f t="shared" si="0"/>
        <v>53397.841123646365</v>
      </c>
      <c r="M33" s="521"/>
      <c r="N33" s="700"/>
      <c r="O33" s="338" t="s">
        <v>59</v>
      </c>
      <c r="P33" s="283">
        <v>61.241314050275854</v>
      </c>
      <c r="Q33" s="282">
        <v>58.72250129231331</v>
      </c>
      <c r="R33" s="282">
        <v>95.88706937951277</v>
      </c>
      <c r="S33" s="284">
        <v>28.83421607153027</v>
      </c>
      <c r="T33" s="285">
        <v>32.645050839952866</v>
      </c>
      <c r="U33" s="282">
        <v>113.21636336139291</v>
      </c>
      <c r="V33" s="286">
        <v>58.90550842403191</v>
      </c>
      <c r="W33" s="287">
        <v>63.85611337905206</v>
      </c>
      <c r="X33" s="282">
        <v>108.40431580588891</v>
      </c>
      <c r="Y33" s="283">
        <v>42.6651792505451</v>
      </c>
      <c r="Z33" s="282">
        <v>47.90892828037855</v>
      </c>
      <c r="AA33" s="282">
        <v>112.29046525045703</v>
      </c>
      <c r="AB33" s="288"/>
      <c r="AC33" s="285"/>
      <c r="AD33" s="282"/>
      <c r="AE33" s="285"/>
      <c r="AF33" s="289"/>
      <c r="AG33" s="282"/>
      <c r="AH33" s="283"/>
      <c r="AI33" s="286"/>
      <c r="AJ33" s="282"/>
      <c r="AK33" s="290">
        <v>388.30662275887306</v>
      </c>
      <c r="AL33" s="282">
        <v>306.99168748679483</v>
      </c>
      <c r="AM33" s="282">
        <v>79.0590913195492</v>
      </c>
      <c r="AN33" s="290"/>
      <c r="AO33" s="287"/>
      <c r="AP33" s="291"/>
      <c r="AQ33" s="530"/>
      <c r="AR33" s="510"/>
    </row>
    <row r="34" spans="1:44" s="508" customFormat="1" ht="27" customHeight="1">
      <c r="A34" s="526" t="s">
        <v>128</v>
      </c>
      <c r="B34" s="522" t="s">
        <v>60</v>
      </c>
      <c r="C34" s="523" t="s">
        <v>24</v>
      </c>
      <c r="D34" s="158">
        <v>0.1259</v>
      </c>
      <c r="E34" s="158">
        <v>0.0187</v>
      </c>
      <c r="F34" s="233">
        <f>D34+E34</f>
        <v>0.1446</v>
      </c>
      <c r="G34" s="225">
        <v>468.297</v>
      </c>
      <c r="H34" s="242"/>
      <c r="I34" s="233">
        <f t="shared" si="5"/>
        <v>468.297</v>
      </c>
      <c r="J34" s="225">
        <v>1.1334</v>
      </c>
      <c r="K34" s="225">
        <v>138.872</v>
      </c>
      <c r="L34" s="525">
        <f t="shared" si="0"/>
        <v>608.4470000000001</v>
      </c>
      <c r="M34" s="521"/>
      <c r="N34" s="694" t="s">
        <v>61</v>
      </c>
      <c r="O34" s="693"/>
      <c r="P34" s="395">
        <v>158.9643</v>
      </c>
      <c r="Q34" s="396">
        <v>170426.81408411614</v>
      </c>
      <c r="R34" s="397">
        <v>1072.107473716527</v>
      </c>
      <c r="S34" s="398">
        <v>6.767</v>
      </c>
      <c r="T34" s="399">
        <v>3601.0070841161532</v>
      </c>
      <c r="U34" s="400">
        <v>532.1423206910231</v>
      </c>
      <c r="V34" s="381">
        <v>8.413</v>
      </c>
      <c r="W34" s="381">
        <v>4163.857</v>
      </c>
      <c r="X34" s="400">
        <v>494.93129680256743</v>
      </c>
      <c r="Y34" s="395">
        <v>15.18</v>
      </c>
      <c r="Z34" s="396">
        <v>7764.864084116153</v>
      </c>
      <c r="AA34" s="400">
        <v>511.5193731301814</v>
      </c>
      <c r="AB34" s="383"/>
      <c r="AC34" s="381"/>
      <c r="AD34" s="397"/>
      <c r="AE34" s="381"/>
      <c r="AF34" s="381"/>
      <c r="AG34" s="400"/>
      <c r="AH34" s="395"/>
      <c r="AI34" s="399"/>
      <c r="AJ34" s="400"/>
      <c r="AK34" s="383">
        <v>143.7843</v>
      </c>
      <c r="AL34" s="381">
        <v>162661.94999999998</v>
      </c>
      <c r="AM34" s="400">
        <v>1131.29145532579</v>
      </c>
      <c r="AN34" s="383"/>
      <c r="AO34" s="381"/>
      <c r="AP34" s="401"/>
      <c r="AQ34" s="530"/>
      <c r="AR34" s="510"/>
    </row>
    <row r="35" spans="1:44" s="508" customFormat="1" ht="27" customHeight="1">
      <c r="A35" s="526" t="s">
        <v>62</v>
      </c>
      <c r="B35" s="513"/>
      <c r="C35" s="513" t="s">
        <v>29</v>
      </c>
      <c r="D35" s="163">
        <v>18.012752921832615</v>
      </c>
      <c r="E35" s="163">
        <v>3.46</v>
      </c>
      <c r="F35" s="528">
        <f>D35+E35</f>
        <v>21.472752921832615</v>
      </c>
      <c r="G35" s="226">
        <v>34775.339</v>
      </c>
      <c r="H35" s="243"/>
      <c r="I35" s="528">
        <f t="shared" si="5"/>
        <v>34775.339</v>
      </c>
      <c r="J35" s="226">
        <v>204.216</v>
      </c>
      <c r="K35" s="226">
        <v>10285.264</v>
      </c>
      <c r="L35" s="529">
        <f t="shared" si="0"/>
        <v>45286.291752921825</v>
      </c>
      <c r="M35" s="521"/>
      <c r="N35" s="694"/>
      <c r="O35" s="693"/>
      <c r="P35" s="322">
        <v>203.9321</v>
      </c>
      <c r="Q35" s="323">
        <v>206278.42404937866</v>
      </c>
      <c r="R35" s="282">
        <v>1011.5054179767612</v>
      </c>
      <c r="S35" s="324">
        <v>10.6298</v>
      </c>
      <c r="T35" s="323">
        <v>4454.188049378689</v>
      </c>
      <c r="U35" s="326">
        <v>419.0283965247408</v>
      </c>
      <c r="V35" s="323">
        <v>7.776</v>
      </c>
      <c r="W35" s="323">
        <v>3161.335</v>
      </c>
      <c r="X35" s="326">
        <v>406.5502829218107</v>
      </c>
      <c r="Y35" s="322">
        <v>18.4058</v>
      </c>
      <c r="Z35" s="323">
        <v>7615.523049378689</v>
      </c>
      <c r="AA35" s="326">
        <v>413.75669894156675</v>
      </c>
      <c r="AB35" s="329"/>
      <c r="AC35" s="323"/>
      <c r="AD35" s="282"/>
      <c r="AE35" s="323"/>
      <c r="AF35" s="323"/>
      <c r="AG35" s="326"/>
      <c r="AH35" s="322"/>
      <c r="AI35" s="325"/>
      <c r="AJ35" s="326"/>
      <c r="AK35" s="329">
        <v>185.5263</v>
      </c>
      <c r="AL35" s="323">
        <v>198662.90099999998</v>
      </c>
      <c r="AM35" s="326">
        <v>1070.807217089976</v>
      </c>
      <c r="AN35" s="329"/>
      <c r="AO35" s="323"/>
      <c r="AP35" s="327"/>
      <c r="AQ35" s="530"/>
      <c r="AR35" s="510"/>
    </row>
    <row r="36" spans="1:43" s="508" customFormat="1" ht="27" customHeight="1">
      <c r="A36" s="526"/>
      <c r="B36" s="522" t="s">
        <v>31</v>
      </c>
      <c r="C36" s="523" t="s">
        <v>24</v>
      </c>
      <c r="D36" s="158"/>
      <c r="E36" s="158"/>
      <c r="F36" s="233"/>
      <c r="G36" s="225">
        <v>1278.233</v>
      </c>
      <c r="H36" s="242"/>
      <c r="I36" s="233">
        <f t="shared" si="5"/>
        <v>1278.233</v>
      </c>
      <c r="J36" s="225"/>
      <c r="K36" s="225">
        <v>4.546</v>
      </c>
      <c r="L36" s="525">
        <f t="shared" si="0"/>
        <v>1282.779</v>
      </c>
      <c r="M36" s="521"/>
      <c r="N36" s="697"/>
      <c r="O36" s="698"/>
      <c r="P36" s="283">
        <v>77.9496214671452</v>
      </c>
      <c r="Q36" s="282">
        <v>82.61979645690893</v>
      </c>
      <c r="R36" s="282">
        <v>105.99127346850833</v>
      </c>
      <c r="S36" s="284">
        <v>63.66065212892059</v>
      </c>
      <c r="T36" s="285">
        <v>80.84542107777543</v>
      </c>
      <c r="U36" s="282">
        <v>126.99433382186156</v>
      </c>
      <c r="V36" s="286">
        <v>108.19187242798354</v>
      </c>
      <c r="W36" s="287">
        <v>131.71198243779924</v>
      </c>
      <c r="X36" s="282">
        <v>121.73925774828558</v>
      </c>
      <c r="Y36" s="283">
        <v>82.47400275999956</v>
      </c>
      <c r="Z36" s="282">
        <v>101.96100824288948</v>
      </c>
      <c r="AA36" s="282">
        <v>123.62805833445158</v>
      </c>
      <c r="AB36" s="288"/>
      <c r="AC36" s="285"/>
      <c r="AD36" s="282"/>
      <c r="AE36" s="285"/>
      <c r="AF36" s="289"/>
      <c r="AG36" s="282"/>
      <c r="AH36" s="283"/>
      <c r="AI36" s="286"/>
      <c r="AJ36" s="282"/>
      <c r="AK36" s="290">
        <v>77.50076404261821</v>
      </c>
      <c r="AL36" s="282">
        <v>81.87837244962007</v>
      </c>
      <c r="AM36" s="282">
        <v>105.648471290676</v>
      </c>
      <c r="AN36" s="290"/>
      <c r="AO36" s="287"/>
      <c r="AP36" s="291"/>
      <c r="AQ36" s="530"/>
    </row>
    <row r="37" spans="1:43" s="508" customFormat="1" ht="27" customHeight="1">
      <c r="A37" s="526" t="s">
        <v>35</v>
      </c>
      <c r="B37" s="513" t="s">
        <v>63</v>
      </c>
      <c r="C37" s="513" t="s">
        <v>29</v>
      </c>
      <c r="D37" s="163"/>
      <c r="E37" s="163"/>
      <c r="F37" s="528"/>
      <c r="G37" s="226">
        <v>196595.264</v>
      </c>
      <c r="H37" s="243"/>
      <c r="I37" s="528">
        <f t="shared" si="5"/>
        <v>196595.264</v>
      </c>
      <c r="J37" s="226"/>
      <c r="K37" s="226">
        <v>288.362</v>
      </c>
      <c r="L37" s="529">
        <f t="shared" si="0"/>
        <v>196883.626</v>
      </c>
      <c r="M37" s="521"/>
      <c r="N37" s="694" t="s">
        <v>64</v>
      </c>
      <c r="O37" s="693"/>
      <c r="P37" s="270">
        <v>877.429</v>
      </c>
      <c r="Q37" s="271">
        <v>114752.48625089331</v>
      </c>
      <c r="R37" s="272">
        <v>130.7826459472998</v>
      </c>
      <c r="S37" s="292">
        <v>0.0959</v>
      </c>
      <c r="T37" s="277">
        <v>5.507250893326264</v>
      </c>
      <c r="U37" s="339">
        <v>57.427016614455304</v>
      </c>
      <c r="V37" s="293">
        <v>4.418</v>
      </c>
      <c r="W37" s="293">
        <v>345.91700000000003</v>
      </c>
      <c r="X37" s="275">
        <v>78.29719330013582</v>
      </c>
      <c r="Y37" s="270">
        <v>4.5139000000000005</v>
      </c>
      <c r="Z37" s="271">
        <v>351.4242508933263</v>
      </c>
      <c r="AA37" s="275">
        <v>77.85379625009998</v>
      </c>
      <c r="AB37" s="294">
        <v>7.878</v>
      </c>
      <c r="AC37" s="293">
        <v>246.973</v>
      </c>
      <c r="AD37" s="275">
        <v>31.34970804772785</v>
      </c>
      <c r="AE37" s="293"/>
      <c r="AF37" s="293"/>
      <c r="AG37" s="275"/>
      <c r="AH37" s="270">
        <v>7.878</v>
      </c>
      <c r="AI37" s="277">
        <v>246.973</v>
      </c>
      <c r="AJ37" s="275">
        <v>31.34970804772785</v>
      </c>
      <c r="AK37" s="294">
        <v>864.5654</v>
      </c>
      <c r="AL37" s="293">
        <v>114141.124</v>
      </c>
      <c r="AM37" s="340">
        <v>132.0213878556787</v>
      </c>
      <c r="AN37" s="294">
        <v>0.4717</v>
      </c>
      <c r="AO37" s="293">
        <v>12.965</v>
      </c>
      <c r="AP37" s="279">
        <v>27.485690057239772</v>
      </c>
      <c r="AQ37" s="530"/>
    </row>
    <row r="38" spans="1:43" s="508" customFormat="1" ht="27" customHeight="1">
      <c r="A38" s="521"/>
      <c r="B38" s="522" t="s">
        <v>36</v>
      </c>
      <c r="C38" s="523" t="s">
        <v>24</v>
      </c>
      <c r="D38" s="188">
        <f aca="true" t="shared" si="6" ref="D38:K39">D32+D34+D36</f>
        <v>2.6723000000000003</v>
      </c>
      <c r="E38" s="188">
        <f t="shared" si="6"/>
        <v>2.8599</v>
      </c>
      <c r="F38" s="233">
        <f t="shared" si="6"/>
        <v>5.5322000000000005</v>
      </c>
      <c r="G38" s="233">
        <f t="shared" si="6"/>
        <v>1917.3764</v>
      </c>
      <c r="H38" s="176"/>
      <c r="I38" s="233">
        <f>I32+I34+I36</f>
        <v>1917.3764</v>
      </c>
      <c r="J38" s="233">
        <f t="shared" si="6"/>
        <v>12.0092</v>
      </c>
      <c r="K38" s="233">
        <f t="shared" si="6"/>
        <v>238.776</v>
      </c>
      <c r="L38" s="525">
        <f t="shared" si="0"/>
        <v>2173.6938</v>
      </c>
      <c r="M38" s="521"/>
      <c r="N38" s="694"/>
      <c r="O38" s="693"/>
      <c r="P38" s="385">
        <v>770.1577</v>
      </c>
      <c r="Q38" s="386">
        <v>95190.53186452229</v>
      </c>
      <c r="R38" s="387">
        <v>123.59875368969536</v>
      </c>
      <c r="S38" s="406">
        <v>0.2291</v>
      </c>
      <c r="T38" s="386">
        <v>71.92186452228589</v>
      </c>
      <c r="U38" s="390">
        <v>313.9321890977123</v>
      </c>
      <c r="V38" s="386">
        <v>2.3</v>
      </c>
      <c r="W38" s="386">
        <v>191.415</v>
      </c>
      <c r="X38" s="390">
        <v>83.22391304347826</v>
      </c>
      <c r="Y38" s="385">
        <v>2.5290999999999997</v>
      </c>
      <c r="Z38" s="386">
        <v>263.33686452228585</v>
      </c>
      <c r="AA38" s="390">
        <v>104.12275691838435</v>
      </c>
      <c r="AB38" s="393">
        <v>0.9408</v>
      </c>
      <c r="AC38" s="386">
        <v>52.086</v>
      </c>
      <c r="AD38" s="390">
        <v>55.36352040816327</v>
      </c>
      <c r="AE38" s="386"/>
      <c r="AF38" s="386"/>
      <c r="AG38" s="390"/>
      <c r="AH38" s="385">
        <v>0.9408</v>
      </c>
      <c r="AI38" s="391">
        <v>52.086</v>
      </c>
      <c r="AJ38" s="390">
        <v>55.36352040816327</v>
      </c>
      <c r="AK38" s="393">
        <v>766.5653</v>
      </c>
      <c r="AL38" s="386">
        <v>94868.06</v>
      </c>
      <c r="AM38" s="390">
        <v>123.75731069486187</v>
      </c>
      <c r="AN38" s="393">
        <v>0.1225</v>
      </c>
      <c r="AO38" s="386">
        <v>7.049</v>
      </c>
      <c r="AP38" s="394">
        <v>57.542857142857144</v>
      </c>
      <c r="AQ38" s="530"/>
    </row>
    <row r="39" spans="1:43" s="508" customFormat="1" ht="27" customHeight="1">
      <c r="A39" s="511"/>
      <c r="B39" s="513"/>
      <c r="C39" s="513" t="s">
        <v>29</v>
      </c>
      <c r="D39" s="368">
        <f t="shared" si="6"/>
        <v>472.03387656819484</v>
      </c>
      <c r="E39" s="368">
        <f t="shared" si="6"/>
        <v>364.78</v>
      </c>
      <c r="F39" s="528">
        <f t="shared" si="6"/>
        <v>836.8138765681948</v>
      </c>
      <c r="G39" s="528">
        <f t="shared" si="6"/>
        <v>267530.548</v>
      </c>
      <c r="H39" s="177"/>
      <c r="I39" s="528">
        <f>I33+I35+I37</f>
        <v>267530.548</v>
      </c>
      <c r="J39" s="528">
        <f t="shared" si="6"/>
        <v>2304.854</v>
      </c>
      <c r="K39" s="528">
        <f t="shared" si="6"/>
        <v>24895.542999999998</v>
      </c>
      <c r="L39" s="529">
        <f t="shared" si="0"/>
        <v>295567.75887656823</v>
      </c>
      <c r="M39" s="521"/>
      <c r="N39" s="697"/>
      <c r="O39" s="698"/>
      <c r="P39" s="283">
        <v>113.92848503624646</v>
      </c>
      <c r="Q39" s="282">
        <v>120.55031525006304</v>
      </c>
      <c r="R39" s="282">
        <v>105.81226917193696</v>
      </c>
      <c r="S39" s="284">
        <v>41.85945002182453</v>
      </c>
      <c r="T39" s="285">
        <v>7.657269357386825</v>
      </c>
      <c r="U39" s="282">
        <v>18.292809278178538</v>
      </c>
      <c r="V39" s="286">
        <v>192.08695652173915</v>
      </c>
      <c r="W39" s="287">
        <v>180.7157223833033</v>
      </c>
      <c r="X39" s="282">
        <v>94.08016330502436</v>
      </c>
      <c r="Y39" s="283">
        <v>178.47851014194777</v>
      </c>
      <c r="Z39" s="282">
        <v>133.4504576603196</v>
      </c>
      <c r="AA39" s="282">
        <v>74.7711629563602</v>
      </c>
      <c r="AB39" s="288">
        <v>837.3724489795918</v>
      </c>
      <c r="AC39" s="285">
        <v>474.16388280920023</v>
      </c>
      <c r="AD39" s="282">
        <v>56.62520702550082</v>
      </c>
      <c r="AE39" s="285"/>
      <c r="AF39" s="289"/>
      <c r="AG39" s="282"/>
      <c r="AH39" s="283">
        <v>837.3724489795918</v>
      </c>
      <c r="AI39" s="286">
        <v>474.16388280920023</v>
      </c>
      <c r="AJ39" s="282">
        <v>56.62520702550082</v>
      </c>
      <c r="AK39" s="290">
        <v>112.78431204751898</v>
      </c>
      <c r="AL39" s="282">
        <v>120.3156510210075</v>
      </c>
      <c r="AM39" s="282">
        <v>106.67764765929093</v>
      </c>
      <c r="AN39" s="290">
        <v>385.0612244897959</v>
      </c>
      <c r="AO39" s="287">
        <v>183.92679812739394</v>
      </c>
      <c r="AP39" s="291">
        <v>47.76559841129057</v>
      </c>
      <c r="AQ39" s="530"/>
    </row>
    <row r="40" spans="1:43" s="508" customFormat="1" ht="27" customHeight="1">
      <c r="A40" s="521" t="s">
        <v>65</v>
      </c>
      <c r="B40" s="295"/>
      <c r="C40" s="523" t="s">
        <v>24</v>
      </c>
      <c r="D40" s="158">
        <v>0.1733</v>
      </c>
      <c r="E40" s="158">
        <v>0.135</v>
      </c>
      <c r="F40" s="233">
        <f aca="true" t="shared" si="7" ref="F40:F59">D40+E40</f>
        <v>0.3083</v>
      </c>
      <c r="G40" s="225"/>
      <c r="H40" s="242"/>
      <c r="I40" s="233"/>
      <c r="J40" s="225"/>
      <c r="K40" s="225"/>
      <c r="L40" s="525">
        <f t="shared" si="0"/>
        <v>0.3083</v>
      </c>
      <c r="M40" s="521"/>
      <c r="N40" s="694" t="s">
        <v>66</v>
      </c>
      <c r="O40" s="693"/>
      <c r="P40" s="395">
        <v>282.4678</v>
      </c>
      <c r="Q40" s="396">
        <v>53397.841123646365</v>
      </c>
      <c r="R40" s="397">
        <v>189.04045389827218</v>
      </c>
      <c r="S40" s="398">
        <v>2.5464</v>
      </c>
      <c r="T40" s="399">
        <v>454.02112364636224</v>
      </c>
      <c r="U40" s="400">
        <v>178.29921600941023</v>
      </c>
      <c r="V40" s="381">
        <v>2.8412</v>
      </c>
      <c r="W40" s="381">
        <v>361.32</v>
      </c>
      <c r="X40" s="400">
        <v>127.17161762635506</v>
      </c>
      <c r="Y40" s="395">
        <v>5.387600000000001</v>
      </c>
      <c r="Z40" s="396">
        <v>815.3411236463622</v>
      </c>
      <c r="AA40" s="400">
        <v>151.33661067012437</v>
      </c>
      <c r="AB40" s="383">
        <v>170.8464</v>
      </c>
      <c r="AC40" s="381">
        <v>36159.945</v>
      </c>
      <c r="AD40" s="400">
        <v>211.65178195150733</v>
      </c>
      <c r="AE40" s="381"/>
      <c r="AF40" s="381"/>
      <c r="AG40" s="400"/>
      <c r="AH40" s="395">
        <v>170.8464</v>
      </c>
      <c r="AI40" s="399">
        <v>36159.945</v>
      </c>
      <c r="AJ40" s="400">
        <v>211.65178195150733</v>
      </c>
      <c r="AK40" s="383">
        <v>10.8758</v>
      </c>
      <c r="AL40" s="381">
        <v>2100.638</v>
      </c>
      <c r="AM40" s="400">
        <v>193.14790636091138</v>
      </c>
      <c r="AN40" s="383">
        <v>95.358</v>
      </c>
      <c r="AO40" s="381">
        <v>14321.917</v>
      </c>
      <c r="AP40" s="401">
        <v>150.19103798317917</v>
      </c>
      <c r="AQ40" s="530"/>
    </row>
    <row r="41" spans="1:43" s="508" customFormat="1" ht="27" customHeight="1">
      <c r="A41" s="511"/>
      <c r="B41" s="512"/>
      <c r="C41" s="513" t="s">
        <v>29</v>
      </c>
      <c r="D41" s="163">
        <v>163.74227656048888</v>
      </c>
      <c r="E41" s="163">
        <v>103.951</v>
      </c>
      <c r="F41" s="528">
        <f t="shared" si="7"/>
        <v>267.69327656048887</v>
      </c>
      <c r="G41" s="226"/>
      <c r="H41" s="243"/>
      <c r="I41" s="528"/>
      <c r="J41" s="226"/>
      <c r="K41" s="226"/>
      <c r="L41" s="529">
        <f t="shared" si="0"/>
        <v>267.69327656048887</v>
      </c>
      <c r="M41" s="521"/>
      <c r="N41" s="694"/>
      <c r="O41" s="701"/>
      <c r="P41" s="322">
        <v>979.0043000000001</v>
      </c>
      <c r="Q41" s="323">
        <v>111545.70593314999</v>
      </c>
      <c r="R41" s="282">
        <v>113.93791215539093</v>
      </c>
      <c r="S41" s="324">
        <v>1.8666</v>
      </c>
      <c r="T41" s="323">
        <v>164.1759331500004</v>
      </c>
      <c r="U41" s="326">
        <v>87.95453399228565</v>
      </c>
      <c r="V41" s="323">
        <v>1.7264</v>
      </c>
      <c r="W41" s="323">
        <v>171.641</v>
      </c>
      <c r="X41" s="326">
        <v>99.42133920296571</v>
      </c>
      <c r="Y41" s="322">
        <v>3.593</v>
      </c>
      <c r="Z41" s="323">
        <v>335.8169331500004</v>
      </c>
      <c r="AA41" s="326">
        <v>93.46421740885066</v>
      </c>
      <c r="AB41" s="329">
        <v>812.325</v>
      </c>
      <c r="AC41" s="323">
        <v>99361.606</v>
      </c>
      <c r="AD41" s="326">
        <v>122.31755270365925</v>
      </c>
      <c r="AE41" s="323"/>
      <c r="AF41" s="323"/>
      <c r="AG41" s="326"/>
      <c r="AH41" s="322">
        <v>812.325</v>
      </c>
      <c r="AI41" s="325">
        <v>99361.606</v>
      </c>
      <c r="AJ41" s="326">
        <v>122.31755270365925</v>
      </c>
      <c r="AK41" s="329">
        <v>11.3721</v>
      </c>
      <c r="AL41" s="323">
        <v>1069.357</v>
      </c>
      <c r="AM41" s="326">
        <v>94.03337993862172</v>
      </c>
      <c r="AN41" s="329">
        <v>151.7142</v>
      </c>
      <c r="AO41" s="323">
        <v>10778.926</v>
      </c>
      <c r="AP41" s="327">
        <v>71.04757497979753</v>
      </c>
      <c r="AQ41" s="530"/>
    </row>
    <row r="42" spans="1:43" s="508" customFormat="1" ht="27" customHeight="1">
      <c r="A42" s="521" t="s">
        <v>67</v>
      </c>
      <c r="B42" s="295"/>
      <c r="C42" s="523" t="s">
        <v>24</v>
      </c>
      <c r="D42" s="158">
        <v>2.1</v>
      </c>
      <c r="E42" s="158"/>
      <c r="F42" s="233">
        <f t="shared" si="7"/>
        <v>2.1</v>
      </c>
      <c r="G42" s="225"/>
      <c r="H42" s="242"/>
      <c r="I42" s="233"/>
      <c r="J42" s="225">
        <v>0.3802</v>
      </c>
      <c r="K42" s="225"/>
      <c r="L42" s="525">
        <f t="shared" si="0"/>
        <v>2.4802</v>
      </c>
      <c r="M42" s="521"/>
      <c r="N42" s="697"/>
      <c r="O42" s="702"/>
      <c r="P42" s="283">
        <v>28.85255968742936</v>
      </c>
      <c r="Q42" s="282">
        <v>47.87081732724701</v>
      </c>
      <c r="R42" s="282">
        <v>165.91532205755607</v>
      </c>
      <c r="S42" s="284">
        <v>136.41915782706525</v>
      </c>
      <c r="T42" s="285">
        <v>276.5454807749093</v>
      </c>
      <c r="U42" s="282">
        <v>202.71748131261612</v>
      </c>
      <c r="V42" s="286">
        <v>164.5736793327155</v>
      </c>
      <c r="W42" s="287">
        <v>210.50914408562056</v>
      </c>
      <c r="X42" s="282">
        <v>127.9117930273882</v>
      </c>
      <c r="Y42" s="283">
        <v>149.94711939883106</v>
      </c>
      <c r="Z42" s="282">
        <v>242.79333266442856</v>
      </c>
      <c r="AA42" s="282">
        <v>161.91930437732788</v>
      </c>
      <c r="AB42" s="288">
        <v>21.03177915243283</v>
      </c>
      <c r="AC42" s="285">
        <v>36.392271075006576</v>
      </c>
      <c r="AD42" s="282">
        <v>173.03467676816555</v>
      </c>
      <c r="AE42" s="285"/>
      <c r="AF42" s="289"/>
      <c r="AG42" s="282"/>
      <c r="AH42" s="283">
        <v>21.03177915243283</v>
      </c>
      <c r="AI42" s="286">
        <v>36.392271075006576</v>
      </c>
      <c r="AJ42" s="282">
        <v>173.03467676816555</v>
      </c>
      <c r="AK42" s="290">
        <v>95.63581044837804</v>
      </c>
      <c r="AL42" s="282">
        <v>196.4393556127654</v>
      </c>
      <c r="AM42" s="282">
        <v>205.40355614887451</v>
      </c>
      <c r="AN42" s="290">
        <v>62.853707826953574</v>
      </c>
      <c r="AO42" s="287">
        <v>132.86961057159127</v>
      </c>
      <c r="AP42" s="291">
        <v>211.39502372302812</v>
      </c>
      <c r="AQ42" s="530"/>
    </row>
    <row r="43" spans="1:43" s="508" customFormat="1" ht="27" customHeight="1">
      <c r="A43" s="511"/>
      <c r="B43" s="512"/>
      <c r="C43" s="513" t="s">
        <v>29</v>
      </c>
      <c r="D43" s="163">
        <v>2160.900350517722</v>
      </c>
      <c r="E43" s="163"/>
      <c r="F43" s="528">
        <f t="shared" si="7"/>
        <v>2160.900350517722</v>
      </c>
      <c r="G43" s="226"/>
      <c r="H43" s="243"/>
      <c r="I43" s="528"/>
      <c r="J43" s="226">
        <v>72.552</v>
      </c>
      <c r="K43" s="226"/>
      <c r="L43" s="529">
        <f t="shared" si="0"/>
        <v>2233.452350517722</v>
      </c>
      <c r="M43" s="521"/>
      <c r="N43" s="694" t="s">
        <v>68</v>
      </c>
      <c r="O43" s="693"/>
      <c r="P43" s="270">
        <v>608.4470000000001</v>
      </c>
      <c r="Q43" s="271">
        <v>45286.29175292184</v>
      </c>
      <c r="R43" s="272">
        <v>74.42931225385585</v>
      </c>
      <c r="S43" s="292">
        <v>0.1259</v>
      </c>
      <c r="T43" s="277">
        <v>18.012752921832615</v>
      </c>
      <c r="U43" s="275">
        <v>143.07190565395246</v>
      </c>
      <c r="V43" s="293">
        <v>0.0187</v>
      </c>
      <c r="W43" s="293">
        <v>3.46</v>
      </c>
      <c r="X43" s="275">
        <v>185.0267379679144</v>
      </c>
      <c r="Y43" s="270">
        <v>0.1446</v>
      </c>
      <c r="Z43" s="271">
        <v>21.472752921832615</v>
      </c>
      <c r="AA43" s="275">
        <v>148.4975997360485</v>
      </c>
      <c r="AB43" s="294">
        <v>468.297</v>
      </c>
      <c r="AC43" s="293">
        <v>34775.339</v>
      </c>
      <c r="AD43" s="275">
        <v>74.25915391300819</v>
      </c>
      <c r="AE43" s="293"/>
      <c r="AF43" s="293"/>
      <c r="AG43" s="275"/>
      <c r="AH43" s="270">
        <v>468.297</v>
      </c>
      <c r="AI43" s="277">
        <v>34775.339</v>
      </c>
      <c r="AJ43" s="275">
        <v>74.25915391300819</v>
      </c>
      <c r="AK43" s="294">
        <v>1.1334</v>
      </c>
      <c r="AL43" s="293">
        <v>204.216</v>
      </c>
      <c r="AM43" s="275">
        <v>180.17998941238753</v>
      </c>
      <c r="AN43" s="294">
        <v>138.872</v>
      </c>
      <c r="AO43" s="293">
        <v>10285.264</v>
      </c>
      <c r="AP43" s="279">
        <v>74.06290684947288</v>
      </c>
      <c r="AQ43" s="530"/>
    </row>
    <row r="44" spans="1:43" s="508" customFormat="1" ht="27" customHeight="1">
      <c r="A44" s="521" t="s">
        <v>69</v>
      </c>
      <c r="B44" s="295"/>
      <c r="C44" s="523" t="s">
        <v>24</v>
      </c>
      <c r="D44" s="158"/>
      <c r="E44" s="158"/>
      <c r="F44" s="233"/>
      <c r="G44" s="225"/>
      <c r="H44" s="242"/>
      <c r="I44" s="233"/>
      <c r="J44" s="225"/>
      <c r="K44" s="225"/>
      <c r="L44" s="525"/>
      <c r="M44" s="521"/>
      <c r="N44" s="694"/>
      <c r="O44" s="693"/>
      <c r="P44" s="385">
        <v>1898.1325</v>
      </c>
      <c r="Q44" s="386">
        <v>86263.65061553041</v>
      </c>
      <c r="R44" s="387">
        <v>45.44659059129455</v>
      </c>
      <c r="S44" s="406">
        <v>0.5518</v>
      </c>
      <c r="T44" s="386">
        <v>76.91461553040988</v>
      </c>
      <c r="U44" s="390">
        <v>139.38857471984394</v>
      </c>
      <c r="V44" s="386">
        <v>0.0373</v>
      </c>
      <c r="W44" s="386">
        <v>1.605</v>
      </c>
      <c r="X44" s="390">
        <v>43.029490616621985</v>
      </c>
      <c r="Y44" s="385">
        <v>0.5891</v>
      </c>
      <c r="Z44" s="386">
        <v>78.51961553040988</v>
      </c>
      <c r="AA44" s="390">
        <v>133.28741390325902</v>
      </c>
      <c r="AB44" s="393">
        <v>1524.039</v>
      </c>
      <c r="AC44" s="386">
        <v>69200.27</v>
      </c>
      <c r="AD44" s="390">
        <v>45.405839351880104</v>
      </c>
      <c r="AE44" s="386"/>
      <c r="AF44" s="386"/>
      <c r="AG44" s="390"/>
      <c r="AH44" s="385">
        <v>1524.039</v>
      </c>
      <c r="AI44" s="391">
        <v>69200.27</v>
      </c>
      <c r="AJ44" s="390">
        <v>45.405839351880104</v>
      </c>
      <c r="AK44" s="393">
        <v>0.0614</v>
      </c>
      <c r="AL44" s="386">
        <v>6.874</v>
      </c>
      <c r="AM44" s="390">
        <v>111.95439739413679</v>
      </c>
      <c r="AN44" s="393">
        <v>373.443</v>
      </c>
      <c r="AO44" s="386">
        <v>16977.987</v>
      </c>
      <c r="AP44" s="394">
        <v>45.46339602027619</v>
      </c>
      <c r="AQ44" s="530"/>
    </row>
    <row r="45" spans="1:43" s="508" customFormat="1" ht="27" customHeight="1">
      <c r="A45" s="511"/>
      <c r="B45" s="512"/>
      <c r="C45" s="513" t="s">
        <v>29</v>
      </c>
      <c r="D45" s="163"/>
      <c r="E45" s="163"/>
      <c r="F45" s="528"/>
      <c r="G45" s="226"/>
      <c r="H45" s="243"/>
      <c r="I45" s="528"/>
      <c r="J45" s="226"/>
      <c r="K45" s="226"/>
      <c r="L45" s="529"/>
      <c r="M45" s="521"/>
      <c r="N45" s="697"/>
      <c r="O45" s="698"/>
      <c r="P45" s="283">
        <v>32.055033039052866</v>
      </c>
      <c r="Q45" s="282">
        <v>52.497536830152136</v>
      </c>
      <c r="R45" s="282">
        <v>163.77314840447687</v>
      </c>
      <c r="S45" s="284">
        <v>22.816237767306998</v>
      </c>
      <c r="T45" s="285">
        <v>23.419154861030123</v>
      </c>
      <c r="U45" s="282">
        <v>102.64249128130596</v>
      </c>
      <c r="V45" s="286">
        <v>50.134048257372655</v>
      </c>
      <c r="W45" s="287">
        <v>215.57632398753893</v>
      </c>
      <c r="X45" s="282">
        <v>429.99983340829954</v>
      </c>
      <c r="Y45" s="283">
        <v>24.54591750127313</v>
      </c>
      <c r="Z45" s="282">
        <v>27.346991929063165</v>
      </c>
      <c r="AA45" s="282">
        <v>111.41156947033959</v>
      </c>
      <c r="AB45" s="288">
        <v>30.72736327613664</v>
      </c>
      <c r="AC45" s="285">
        <v>50.25318398324168</v>
      </c>
      <c r="AD45" s="282">
        <v>163.54538308944038</v>
      </c>
      <c r="AE45" s="285"/>
      <c r="AF45" s="289"/>
      <c r="AG45" s="282"/>
      <c r="AH45" s="283">
        <v>30.72736327613664</v>
      </c>
      <c r="AI45" s="286">
        <v>50.25318398324168</v>
      </c>
      <c r="AJ45" s="282">
        <v>163.54538308944038</v>
      </c>
      <c r="AK45" s="290">
        <v>1845.9283387622147</v>
      </c>
      <c r="AL45" s="282">
        <v>2970.846668606343</v>
      </c>
      <c r="AM45" s="282">
        <v>160.9405200744922</v>
      </c>
      <c r="AN45" s="290">
        <v>37.18693348114706</v>
      </c>
      <c r="AO45" s="287">
        <v>60.579996910116606</v>
      </c>
      <c r="AP45" s="291">
        <v>162.9066751116472</v>
      </c>
      <c r="AQ45" s="530"/>
    </row>
    <row r="46" spans="1:43" s="508" customFormat="1" ht="27" customHeight="1">
      <c r="A46" s="521" t="s">
        <v>70</v>
      </c>
      <c r="B46" s="295"/>
      <c r="C46" s="523" t="s">
        <v>24</v>
      </c>
      <c r="D46" s="158"/>
      <c r="E46" s="158">
        <v>0.0008</v>
      </c>
      <c r="F46" s="233">
        <f t="shared" si="7"/>
        <v>0.0008</v>
      </c>
      <c r="G46" s="225">
        <v>0.0096</v>
      </c>
      <c r="H46" s="242"/>
      <c r="I46" s="233">
        <f aca="true" t="shared" si="8" ref="I46:I57">G46+H46</f>
        <v>0.0096</v>
      </c>
      <c r="J46" s="225">
        <v>0.0285</v>
      </c>
      <c r="K46" s="225">
        <v>0.0027</v>
      </c>
      <c r="L46" s="525">
        <f t="shared" si="0"/>
        <v>0.0416</v>
      </c>
      <c r="M46" s="521"/>
      <c r="N46" s="694" t="s">
        <v>71</v>
      </c>
      <c r="O46" s="693"/>
      <c r="P46" s="395">
        <v>31.8592</v>
      </c>
      <c r="Q46" s="396">
        <v>30929.422440725837</v>
      </c>
      <c r="R46" s="397">
        <v>970.8160418568525</v>
      </c>
      <c r="S46" s="398">
        <v>0.8674</v>
      </c>
      <c r="T46" s="399">
        <v>1792.2904407258366</v>
      </c>
      <c r="U46" s="400">
        <v>2066.2790416484168</v>
      </c>
      <c r="V46" s="381">
        <v>0.3849</v>
      </c>
      <c r="W46" s="381">
        <v>724.121</v>
      </c>
      <c r="X46" s="400">
        <v>1881.3224214081579</v>
      </c>
      <c r="Y46" s="395">
        <v>1.2523</v>
      </c>
      <c r="Z46" s="396">
        <v>2516.4114407258367</v>
      </c>
      <c r="AA46" s="400">
        <v>2009.4317980722165</v>
      </c>
      <c r="AB46" s="383">
        <v>30.0001</v>
      </c>
      <c r="AC46" s="381">
        <v>27537.598</v>
      </c>
      <c r="AD46" s="400">
        <v>917.9168736104214</v>
      </c>
      <c r="AE46" s="381"/>
      <c r="AF46" s="381"/>
      <c r="AG46" s="400"/>
      <c r="AH46" s="395">
        <v>30.0001</v>
      </c>
      <c r="AI46" s="399">
        <v>27537.598</v>
      </c>
      <c r="AJ46" s="400">
        <v>917.9168736104214</v>
      </c>
      <c r="AK46" s="383">
        <v>0.0992</v>
      </c>
      <c r="AL46" s="381">
        <v>297.103</v>
      </c>
      <c r="AM46" s="400">
        <v>2994.989919354839</v>
      </c>
      <c r="AN46" s="383">
        <v>0.5076</v>
      </c>
      <c r="AO46" s="381">
        <v>578.31</v>
      </c>
      <c r="AP46" s="401">
        <v>1139.302600472813</v>
      </c>
      <c r="AQ46" s="530"/>
    </row>
    <row r="47" spans="1:43" s="508" customFormat="1" ht="27" customHeight="1">
      <c r="A47" s="511"/>
      <c r="B47" s="512"/>
      <c r="C47" s="513" t="s">
        <v>29</v>
      </c>
      <c r="D47" s="163"/>
      <c r="E47" s="163">
        <v>1.68</v>
      </c>
      <c r="F47" s="528">
        <f t="shared" si="7"/>
        <v>1.68</v>
      </c>
      <c r="G47" s="226">
        <v>9.114</v>
      </c>
      <c r="H47" s="243"/>
      <c r="I47" s="528">
        <f t="shared" si="8"/>
        <v>9.114</v>
      </c>
      <c r="J47" s="226">
        <v>28.704</v>
      </c>
      <c r="K47" s="226">
        <v>2.41</v>
      </c>
      <c r="L47" s="529">
        <f t="shared" si="0"/>
        <v>41.908</v>
      </c>
      <c r="M47" s="521"/>
      <c r="N47" s="694"/>
      <c r="O47" s="701"/>
      <c r="P47" s="322">
        <v>36.408100000000005</v>
      </c>
      <c r="Q47" s="323">
        <v>26938.980043528303</v>
      </c>
      <c r="R47" s="282">
        <v>739.9172174194287</v>
      </c>
      <c r="S47" s="324">
        <v>1.923</v>
      </c>
      <c r="T47" s="323">
        <v>2691.8330435283037</v>
      </c>
      <c r="U47" s="326">
        <v>1399.809175001718</v>
      </c>
      <c r="V47" s="323">
        <v>0.3241</v>
      </c>
      <c r="W47" s="323">
        <v>211.596</v>
      </c>
      <c r="X47" s="326">
        <v>652.8725701943845</v>
      </c>
      <c r="Y47" s="322">
        <v>2.2471</v>
      </c>
      <c r="Z47" s="323">
        <v>2903.4290435283037</v>
      </c>
      <c r="AA47" s="326">
        <v>1292.0782535393635</v>
      </c>
      <c r="AB47" s="329">
        <v>33.6716</v>
      </c>
      <c r="AC47" s="323">
        <v>23180.539</v>
      </c>
      <c r="AD47" s="326">
        <v>688.4299825372125</v>
      </c>
      <c r="AE47" s="323"/>
      <c r="AF47" s="323"/>
      <c r="AG47" s="326"/>
      <c r="AH47" s="322">
        <v>33.6716</v>
      </c>
      <c r="AI47" s="325">
        <v>23180.539</v>
      </c>
      <c r="AJ47" s="326">
        <v>688.4299825372125</v>
      </c>
      <c r="AK47" s="329">
        <v>0.2588</v>
      </c>
      <c r="AL47" s="323">
        <v>566.17</v>
      </c>
      <c r="AM47" s="326">
        <v>2187.673879443586</v>
      </c>
      <c r="AN47" s="329">
        <v>0.2306</v>
      </c>
      <c r="AO47" s="323">
        <v>288.842</v>
      </c>
      <c r="AP47" s="327">
        <v>1252.5672159583694</v>
      </c>
      <c r="AQ47" s="530"/>
    </row>
    <row r="48" spans="1:43" s="508" customFormat="1" ht="27" customHeight="1">
      <c r="A48" s="521" t="s">
        <v>72</v>
      </c>
      <c r="B48" s="295"/>
      <c r="C48" s="523" t="s">
        <v>24</v>
      </c>
      <c r="D48" s="158"/>
      <c r="E48" s="158">
        <v>0.0047</v>
      </c>
      <c r="F48" s="233">
        <f t="shared" si="7"/>
        <v>0.0047</v>
      </c>
      <c r="G48" s="225">
        <v>0.0078</v>
      </c>
      <c r="H48" s="242"/>
      <c r="I48" s="233">
        <f t="shared" si="8"/>
        <v>0.0078</v>
      </c>
      <c r="J48" s="225">
        <v>0.04</v>
      </c>
      <c r="K48" s="225"/>
      <c r="L48" s="525">
        <f t="shared" si="0"/>
        <v>0.052500000000000005</v>
      </c>
      <c r="M48" s="521"/>
      <c r="N48" s="697"/>
      <c r="O48" s="702"/>
      <c r="P48" s="283">
        <v>87.5058022802618</v>
      </c>
      <c r="Q48" s="282">
        <v>114.81289340112258</v>
      </c>
      <c r="R48" s="282">
        <v>131.2060348105857</v>
      </c>
      <c r="S48" s="284">
        <v>45.106604264170564</v>
      </c>
      <c r="T48" s="285">
        <v>66.58252617244801</v>
      </c>
      <c r="U48" s="282">
        <v>147.61148008948297</v>
      </c>
      <c r="V48" s="286">
        <v>118.75964208577601</v>
      </c>
      <c r="W48" s="287">
        <v>342.21866197848726</v>
      </c>
      <c r="X48" s="282">
        <v>288.16073875611255</v>
      </c>
      <c r="Y48" s="283">
        <v>55.72960704908548</v>
      </c>
      <c r="Z48" s="282">
        <v>86.67032681011706</v>
      </c>
      <c r="AA48" s="282">
        <v>155.5193574822439</v>
      </c>
      <c r="AB48" s="288">
        <v>89.09615224699748</v>
      </c>
      <c r="AC48" s="285">
        <v>118.79619365192502</v>
      </c>
      <c r="AD48" s="282">
        <v>133.33481935627407</v>
      </c>
      <c r="AE48" s="285"/>
      <c r="AF48" s="289"/>
      <c r="AG48" s="282"/>
      <c r="AH48" s="283">
        <v>89.09615224699748</v>
      </c>
      <c r="AI48" s="286">
        <v>118.79619365192502</v>
      </c>
      <c r="AJ48" s="282">
        <v>133.33481935627407</v>
      </c>
      <c r="AK48" s="290">
        <v>38.33075734157651</v>
      </c>
      <c r="AL48" s="282">
        <v>52.4759347899041</v>
      </c>
      <c r="AM48" s="282">
        <v>136.90294277849978</v>
      </c>
      <c r="AN48" s="290">
        <v>220.12142237640938</v>
      </c>
      <c r="AO48" s="287">
        <v>200.21672748423015</v>
      </c>
      <c r="AP48" s="291">
        <v>90.9574022022527</v>
      </c>
      <c r="AQ48" s="530"/>
    </row>
    <row r="49" spans="1:43" s="508" customFormat="1" ht="27" customHeight="1">
      <c r="A49" s="511"/>
      <c r="B49" s="512"/>
      <c r="C49" s="513" t="s">
        <v>29</v>
      </c>
      <c r="D49" s="163"/>
      <c r="E49" s="163">
        <v>1.743</v>
      </c>
      <c r="F49" s="528">
        <f t="shared" si="7"/>
        <v>1.743</v>
      </c>
      <c r="G49" s="226">
        <v>10.899</v>
      </c>
      <c r="H49" s="243"/>
      <c r="I49" s="528">
        <f t="shared" si="8"/>
        <v>10.899</v>
      </c>
      <c r="J49" s="226">
        <v>4.2</v>
      </c>
      <c r="K49" s="226"/>
      <c r="L49" s="529">
        <f t="shared" si="0"/>
        <v>16.842</v>
      </c>
      <c r="M49" s="521"/>
      <c r="N49" s="694" t="s">
        <v>73</v>
      </c>
      <c r="O49" s="701"/>
      <c r="P49" s="270">
        <v>135.4844</v>
      </c>
      <c r="Q49" s="271">
        <v>55742.495835687994</v>
      </c>
      <c r="R49" s="272">
        <v>411.4311008181606</v>
      </c>
      <c r="S49" s="292">
        <v>2.8866</v>
      </c>
      <c r="T49" s="277">
        <v>2069.476835687995</v>
      </c>
      <c r="U49" s="275">
        <v>716.925391702347</v>
      </c>
      <c r="V49" s="293">
        <v>3.2828</v>
      </c>
      <c r="W49" s="293">
        <v>2360.488</v>
      </c>
      <c r="X49" s="275">
        <v>719.0471548677957</v>
      </c>
      <c r="Y49" s="270">
        <v>6.1693999999999996</v>
      </c>
      <c r="Z49" s="271">
        <v>4429.964835687995</v>
      </c>
      <c r="AA49" s="275">
        <v>718.0544032949713</v>
      </c>
      <c r="AB49" s="294">
        <v>119.5538</v>
      </c>
      <c r="AC49" s="293">
        <v>46251.89600000001</v>
      </c>
      <c r="AD49" s="275">
        <v>386.87098193449316</v>
      </c>
      <c r="AE49" s="293"/>
      <c r="AF49" s="293"/>
      <c r="AG49" s="272"/>
      <c r="AH49" s="270">
        <v>119.5538</v>
      </c>
      <c r="AI49" s="277">
        <v>46251.89600000001</v>
      </c>
      <c r="AJ49" s="275">
        <v>386.87098193449316</v>
      </c>
      <c r="AK49" s="294">
        <v>5.0137</v>
      </c>
      <c r="AL49" s="293">
        <v>2665.162</v>
      </c>
      <c r="AM49" s="275">
        <v>531.5758820830923</v>
      </c>
      <c r="AN49" s="294">
        <v>4.7475000000000005</v>
      </c>
      <c r="AO49" s="293">
        <v>2395.473</v>
      </c>
      <c r="AP49" s="279">
        <v>504.5756714060031</v>
      </c>
      <c r="AQ49" s="530"/>
    </row>
    <row r="50" spans="1:43" s="508" customFormat="1" ht="27" customHeight="1">
      <c r="A50" s="521" t="s">
        <v>74</v>
      </c>
      <c r="B50" s="295"/>
      <c r="C50" s="523" t="s">
        <v>24</v>
      </c>
      <c r="D50" s="158"/>
      <c r="E50" s="158">
        <v>0.13</v>
      </c>
      <c r="F50" s="233">
        <f t="shared" si="7"/>
        <v>0.13</v>
      </c>
      <c r="G50" s="225">
        <v>940.257</v>
      </c>
      <c r="H50" s="242"/>
      <c r="I50" s="233">
        <f t="shared" si="8"/>
        <v>940.257</v>
      </c>
      <c r="J50" s="543">
        <v>0</v>
      </c>
      <c r="K50" s="225">
        <v>91.649</v>
      </c>
      <c r="L50" s="525">
        <f t="shared" si="0"/>
        <v>1032.036</v>
      </c>
      <c r="M50" s="521"/>
      <c r="N50" s="694" t="s">
        <v>75</v>
      </c>
      <c r="O50" s="701"/>
      <c r="P50" s="385">
        <v>96.8844</v>
      </c>
      <c r="Q50" s="386">
        <v>42939.93630152755</v>
      </c>
      <c r="R50" s="387">
        <v>443.2079499024358</v>
      </c>
      <c r="S50" s="405">
        <v>4.09</v>
      </c>
      <c r="T50" s="403">
        <v>2979.0753015275536</v>
      </c>
      <c r="U50" s="390">
        <v>728.3802693221403</v>
      </c>
      <c r="V50" s="403">
        <v>2.1669</v>
      </c>
      <c r="W50" s="403">
        <v>1130.867</v>
      </c>
      <c r="X50" s="387">
        <v>521.8824126632517</v>
      </c>
      <c r="Y50" s="385">
        <v>6.2569</v>
      </c>
      <c r="Z50" s="386">
        <v>4109.942301527553</v>
      </c>
      <c r="AA50" s="390">
        <v>656.865588634556</v>
      </c>
      <c r="AB50" s="404">
        <v>81.6874</v>
      </c>
      <c r="AC50" s="403">
        <v>33553.011</v>
      </c>
      <c r="AD50" s="390">
        <v>410.74891598949165</v>
      </c>
      <c r="AE50" s="403"/>
      <c r="AF50" s="403"/>
      <c r="AG50" s="387"/>
      <c r="AH50" s="385">
        <v>81.6874</v>
      </c>
      <c r="AI50" s="391">
        <v>33553.011</v>
      </c>
      <c r="AJ50" s="390">
        <v>410.74891598949165</v>
      </c>
      <c r="AK50" s="404">
        <v>5.1356</v>
      </c>
      <c r="AL50" s="403">
        <v>2898.6859999999997</v>
      </c>
      <c r="AM50" s="390">
        <v>564.4298621387958</v>
      </c>
      <c r="AN50" s="404">
        <v>3.8045</v>
      </c>
      <c r="AO50" s="403">
        <v>2378.297</v>
      </c>
      <c r="AP50" s="394">
        <v>625.1273491917466</v>
      </c>
      <c r="AQ50" s="530"/>
    </row>
    <row r="51" spans="1:43" s="508" customFormat="1" ht="27" customHeight="1">
      <c r="A51" s="511"/>
      <c r="B51" s="512"/>
      <c r="C51" s="513" t="s">
        <v>29</v>
      </c>
      <c r="D51" s="163"/>
      <c r="E51" s="163">
        <v>45.885</v>
      </c>
      <c r="F51" s="528">
        <f t="shared" si="7"/>
        <v>45.885</v>
      </c>
      <c r="G51" s="226">
        <v>79772.144</v>
      </c>
      <c r="H51" s="243"/>
      <c r="I51" s="528">
        <f t="shared" si="8"/>
        <v>79772.144</v>
      </c>
      <c r="J51" s="226">
        <v>1.208</v>
      </c>
      <c r="K51" s="226">
        <v>6347.521</v>
      </c>
      <c r="L51" s="529">
        <f t="shared" si="0"/>
        <v>86166.75799999999</v>
      </c>
      <c r="M51" s="521"/>
      <c r="N51" s="697"/>
      <c r="O51" s="702"/>
      <c r="P51" s="283">
        <v>139.84129539946574</v>
      </c>
      <c r="Q51" s="282">
        <v>129.81504081482532</v>
      </c>
      <c r="R51" s="282">
        <v>92.83026193657619</v>
      </c>
      <c r="S51" s="284">
        <v>70.57701711491443</v>
      </c>
      <c r="T51" s="285">
        <v>69.4670871403233</v>
      </c>
      <c r="U51" s="282">
        <v>98.42734927039504</v>
      </c>
      <c r="V51" s="286">
        <v>151.4975310351193</v>
      </c>
      <c r="W51" s="287">
        <v>208.7325918963061</v>
      </c>
      <c r="X51" s="282">
        <v>137.77953374561523</v>
      </c>
      <c r="Y51" s="283">
        <v>98.60154389553932</v>
      </c>
      <c r="Z51" s="282">
        <v>107.78654566613986</v>
      </c>
      <c r="AA51" s="282">
        <v>109.31527175713529</v>
      </c>
      <c r="AB51" s="288">
        <v>146.35525185034658</v>
      </c>
      <c r="AC51" s="285">
        <v>137.84722926952816</v>
      </c>
      <c r="AD51" s="282">
        <v>94.18673230153836</v>
      </c>
      <c r="AE51" s="285"/>
      <c r="AF51" s="289"/>
      <c r="AG51" s="282"/>
      <c r="AH51" s="283">
        <v>146.35525185034658</v>
      </c>
      <c r="AI51" s="286">
        <v>137.84722926952816</v>
      </c>
      <c r="AJ51" s="282">
        <v>94.18673230153836</v>
      </c>
      <c r="AK51" s="290">
        <v>97.62637277046498</v>
      </c>
      <c r="AL51" s="282">
        <v>91.94379798294814</v>
      </c>
      <c r="AM51" s="282">
        <v>94.1792626047088</v>
      </c>
      <c r="AN51" s="290">
        <v>124.78643711394403</v>
      </c>
      <c r="AO51" s="287">
        <v>100.7221974379146</v>
      </c>
      <c r="AP51" s="291">
        <v>80.71566090627617</v>
      </c>
      <c r="AQ51" s="530"/>
    </row>
    <row r="52" spans="1:43" s="508" customFormat="1" ht="27" customHeight="1">
      <c r="A52" s="521" t="s">
        <v>76</v>
      </c>
      <c r="B52" s="295"/>
      <c r="C52" s="523" t="s">
        <v>24</v>
      </c>
      <c r="D52" s="158"/>
      <c r="E52" s="158">
        <v>0.372</v>
      </c>
      <c r="F52" s="233">
        <f t="shared" si="7"/>
        <v>0.372</v>
      </c>
      <c r="G52" s="225"/>
      <c r="H52" s="242"/>
      <c r="I52" s="233"/>
      <c r="J52" s="225"/>
      <c r="K52" s="225">
        <v>6.645</v>
      </c>
      <c r="L52" s="525">
        <f t="shared" si="0"/>
        <v>7.0169999999999995</v>
      </c>
      <c r="M52" s="521"/>
      <c r="N52" s="694" t="s">
        <v>77</v>
      </c>
      <c r="O52" s="693"/>
      <c r="P52" s="395">
        <v>748.8255</v>
      </c>
      <c r="Q52" s="396">
        <v>73130.967</v>
      </c>
      <c r="R52" s="397">
        <v>97.66089295837281</v>
      </c>
      <c r="S52" s="398"/>
      <c r="T52" s="399"/>
      <c r="U52" s="400"/>
      <c r="V52" s="381"/>
      <c r="W52" s="381"/>
      <c r="X52" s="400"/>
      <c r="Y52" s="395"/>
      <c r="Z52" s="396"/>
      <c r="AA52" s="400"/>
      <c r="AB52" s="383">
        <v>547.869</v>
      </c>
      <c r="AC52" s="381">
        <v>53957.685</v>
      </c>
      <c r="AD52" s="400">
        <v>98.48647213111163</v>
      </c>
      <c r="AE52" s="381"/>
      <c r="AF52" s="381"/>
      <c r="AG52" s="400"/>
      <c r="AH52" s="395">
        <v>547.869</v>
      </c>
      <c r="AI52" s="399">
        <v>53957.685</v>
      </c>
      <c r="AJ52" s="400">
        <v>98.48647213111163</v>
      </c>
      <c r="AK52" s="383">
        <v>0.12</v>
      </c>
      <c r="AL52" s="381">
        <v>29.894</v>
      </c>
      <c r="AM52" s="400">
        <v>249.11666666666667</v>
      </c>
      <c r="AN52" s="383">
        <v>200.8365</v>
      </c>
      <c r="AO52" s="381">
        <v>19143.388</v>
      </c>
      <c r="AP52" s="401">
        <v>95.3182713301616</v>
      </c>
      <c r="AQ52" s="530"/>
    </row>
    <row r="53" spans="1:43" s="508" customFormat="1" ht="27" customHeight="1">
      <c r="A53" s="511"/>
      <c r="B53" s="512"/>
      <c r="C53" s="513" t="s">
        <v>29</v>
      </c>
      <c r="D53" s="163"/>
      <c r="E53" s="163">
        <v>180.46</v>
      </c>
      <c r="F53" s="528">
        <f t="shared" si="7"/>
        <v>180.46</v>
      </c>
      <c r="G53" s="226"/>
      <c r="H53" s="243"/>
      <c r="I53" s="528"/>
      <c r="J53" s="226"/>
      <c r="K53" s="226">
        <v>1879.605</v>
      </c>
      <c r="L53" s="529">
        <f t="shared" si="0"/>
        <v>2060.065</v>
      </c>
      <c r="M53" s="521"/>
      <c r="N53" s="694"/>
      <c r="O53" s="693"/>
      <c r="P53" s="322">
        <v>525.217</v>
      </c>
      <c r="Q53" s="323">
        <v>42765.358</v>
      </c>
      <c r="R53" s="282">
        <v>81.42416943853684</v>
      </c>
      <c r="S53" s="324"/>
      <c r="T53" s="323"/>
      <c r="U53" s="326"/>
      <c r="V53" s="323"/>
      <c r="W53" s="323"/>
      <c r="X53" s="282"/>
      <c r="Y53" s="322"/>
      <c r="Z53" s="323"/>
      <c r="AA53" s="326"/>
      <c r="AB53" s="329">
        <v>452.245</v>
      </c>
      <c r="AC53" s="323">
        <v>36769.402</v>
      </c>
      <c r="AD53" s="326">
        <v>81.30416477794117</v>
      </c>
      <c r="AE53" s="323"/>
      <c r="AF53" s="323"/>
      <c r="AG53" s="326"/>
      <c r="AH53" s="322">
        <v>452.245</v>
      </c>
      <c r="AI53" s="325">
        <v>36769.402</v>
      </c>
      <c r="AJ53" s="326">
        <v>81.30416477794117</v>
      </c>
      <c r="AK53" s="329">
        <v>0.06</v>
      </c>
      <c r="AL53" s="323">
        <v>22.369</v>
      </c>
      <c r="AM53" s="326">
        <v>372.81666666666666</v>
      </c>
      <c r="AN53" s="329">
        <v>72.912</v>
      </c>
      <c r="AO53" s="323">
        <v>5973.587</v>
      </c>
      <c r="AP53" s="327">
        <v>81.92872229536977</v>
      </c>
      <c r="AQ53" s="530"/>
    </row>
    <row r="54" spans="1:43" s="508" customFormat="1" ht="27" customHeight="1">
      <c r="A54" s="521" t="s">
        <v>78</v>
      </c>
      <c r="B54" s="295"/>
      <c r="C54" s="523" t="s">
        <v>24</v>
      </c>
      <c r="D54" s="158">
        <v>0.1732</v>
      </c>
      <c r="E54" s="158">
        <v>0.0285</v>
      </c>
      <c r="F54" s="233">
        <f t="shared" si="7"/>
        <v>0.2017</v>
      </c>
      <c r="G54" s="225">
        <v>4.4455</v>
      </c>
      <c r="H54" s="242"/>
      <c r="I54" s="233">
        <f t="shared" si="8"/>
        <v>4.4455</v>
      </c>
      <c r="J54" s="225">
        <v>3.2275</v>
      </c>
      <c r="K54" s="225">
        <v>0.6459</v>
      </c>
      <c r="L54" s="525">
        <f t="shared" si="0"/>
        <v>8.5206</v>
      </c>
      <c r="M54" s="521"/>
      <c r="N54" s="697"/>
      <c r="O54" s="698"/>
      <c r="P54" s="283">
        <v>142.57449777901326</v>
      </c>
      <c r="Q54" s="282">
        <v>171.00515562151966</v>
      </c>
      <c r="R54" s="282">
        <v>119.94091389792105</v>
      </c>
      <c r="S54" s="284"/>
      <c r="T54" s="285"/>
      <c r="U54" s="282"/>
      <c r="V54" s="286"/>
      <c r="W54" s="287"/>
      <c r="X54" s="282"/>
      <c r="Y54" s="283"/>
      <c r="Z54" s="282"/>
      <c r="AA54" s="282"/>
      <c r="AB54" s="288">
        <v>121.14429125805704</v>
      </c>
      <c r="AC54" s="285">
        <v>146.7461586674703</v>
      </c>
      <c r="AD54" s="282">
        <v>121.1333667839759</v>
      </c>
      <c r="AE54" s="285"/>
      <c r="AF54" s="289"/>
      <c r="AG54" s="282"/>
      <c r="AH54" s="283">
        <v>121.14429125805704</v>
      </c>
      <c r="AI54" s="286">
        <v>146.7461586674703</v>
      </c>
      <c r="AJ54" s="282">
        <v>121.1333667839759</v>
      </c>
      <c r="AK54" s="290">
        <v>200</v>
      </c>
      <c r="AL54" s="282">
        <v>133.64030578032097</v>
      </c>
      <c r="AM54" s="282">
        <v>66.82015289016049</v>
      </c>
      <c r="AN54" s="290">
        <v>275.450543120474</v>
      </c>
      <c r="AO54" s="287">
        <v>320.4672167660737</v>
      </c>
      <c r="AP54" s="291">
        <v>116.3429242635077</v>
      </c>
      <c r="AQ54" s="530"/>
    </row>
    <row r="55" spans="1:43" s="508" customFormat="1" ht="27" customHeight="1">
      <c r="A55" s="511"/>
      <c r="B55" s="512"/>
      <c r="C55" s="513" t="s">
        <v>29</v>
      </c>
      <c r="D55" s="163">
        <v>176.69402866138105</v>
      </c>
      <c r="E55" s="163">
        <v>29.82</v>
      </c>
      <c r="F55" s="528">
        <f t="shared" si="7"/>
        <v>206.51402866138105</v>
      </c>
      <c r="G55" s="226">
        <v>3982.009</v>
      </c>
      <c r="H55" s="243"/>
      <c r="I55" s="528">
        <f t="shared" si="8"/>
        <v>3982.009</v>
      </c>
      <c r="J55" s="226">
        <v>2399.928</v>
      </c>
      <c r="K55" s="226">
        <v>256.789</v>
      </c>
      <c r="L55" s="529">
        <f t="shared" si="0"/>
        <v>6845.24002866138</v>
      </c>
      <c r="M55" s="521"/>
      <c r="N55" s="699" t="s">
        <v>79</v>
      </c>
      <c r="O55" s="693"/>
      <c r="P55" s="270">
        <v>8.5206</v>
      </c>
      <c r="Q55" s="271">
        <v>6845.240028661381</v>
      </c>
      <c r="R55" s="272">
        <v>803.3753525175904</v>
      </c>
      <c r="S55" s="292">
        <v>0.1732</v>
      </c>
      <c r="T55" s="277">
        <v>176.69402866138105</v>
      </c>
      <c r="U55" s="275">
        <v>1020.1733756430777</v>
      </c>
      <c r="V55" s="293">
        <v>0.0285</v>
      </c>
      <c r="W55" s="293">
        <v>29.82</v>
      </c>
      <c r="X55" s="275">
        <v>1046.3157894736842</v>
      </c>
      <c r="Y55" s="270">
        <v>0.2017</v>
      </c>
      <c r="Z55" s="271">
        <v>206.51402866138105</v>
      </c>
      <c r="AA55" s="275">
        <v>1023.8672714991624</v>
      </c>
      <c r="AB55" s="294">
        <v>4.4455</v>
      </c>
      <c r="AC55" s="293">
        <v>3982.009</v>
      </c>
      <c r="AD55" s="275">
        <v>895.7392869193567</v>
      </c>
      <c r="AE55" s="293"/>
      <c r="AF55" s="293"/>
      <c r="AG55" s="275"/>
      <c r="AH55" s="270">
        <v>4.4455</v>
      </c>
      <c r="AI55" s="277">
        <v>3982.009</v>
      </c>
      <c r="AJ55" s="275">
        <v>895.7392869193567</v>
      </c>
      <c r="AK55" s="294">
        <v>3.2275</v>
      </c>
      <c r="AL55" s="293">
        <v>2399.928</v>
      </c>
      <c r="AM55" s="275">
        <v>743.5872966692486</v>
      </c>
      <c r="AN55" s="294">
        <v>0.6459</v>
      </c>
      <c r="AO55" s="293">
        <v>256.789</v>
      </c>
      <c r="AP55" s="279">
        <v>397.56773494348965</v>
      </c>
      <c r="AQ55" s="530"/>
    </row>
    <row r="56" spans="1:43" s="508" customFormat="1" ht="27" customHeight="1">
      <c r="A56" s="521" t="s">
        <v>128</v>
      </c>
      <c r="B56" s="522" t="s">
        <v>80</v>
      </c>
      <c r="C56" s="523" t="s">
        <v>24</v>
      </c>
      <c r="D56" s="158">
        <v>0.7417</v>
      </c>
      <c r="E56" s="158"/>
      <c r="F56" s="233">
        <f t="shared" si="7"/>
        <v>0.7417</v>
      </c>
      <c r="G56" s="225">
        <v>0.0012</v>
      </c>
      <c r="H56" s="242"/>
      <c r="I56" s="233">
        <f t="shared" si="8"/>
        <v>0.0012</v>
      </c>
      <c r="J56" s="225"/>
      <c r="K56" s="225"/>
      <c r="L56" s="525">
        <f t="shared" si="0"/>
        <v>0.7429</v>
      </c>
      <c r="M56" s="521"/>
      <c r="N56" s="699"/>
      <c r="O56" s="693"/>
      <c r="P56" s="385">
        <v>3.4732000000000003</v>
      </c>
      <c r="Q56" s="386">
        <v>3190.767</v>
      </c>
      <c r="R56" s="387">
        <v>918.6821950938614</v>
      </c>
      <c r="S56" s="406"/>
      <c r="T56" s="386"/>
      <c r="U56" s="390"/>
      <c r="V56" s="386">
        <v>0.0026</v>
      </c>
      <c r="W56" s="386">
        <v>2.1</v>
      </c>
      <c r="X56" s="390">
        <v>807.6923076923077</v>
      </c>
      <c r="Y56" s="385">
        <v>0.0026</v>
      </c>
      <c r="Z56" s="386">
        <v>2.1</v>
      </c>
      <c r="AA56" s="390">
        <v>807.6923076923077</v>
      </c>
      <c r="AB56" s="393">
        <v>2.9629</v>
      </c>
      <c r="AC56" s="386">
        <v>2537.845</v>
      </c>
      <c r="AD56" s="390">
        <v>856.5408889938911</v>
      </c>
      <c r="AE56" s="386"/>
      <c r="AF56" s="386"/>
      <c r="AG56" s="390"/>
      <c r="AH56" s="385">
        <v>2.9629</v>
      </c>
      <c r="AI56" s="391">
        <v>2537.845</v>
      </c>
      <c r="AJ56" s="390">
        <v>856.5408889938911</v>
      </c>
      <c r="AK56" s="393">
        <v>0.4969</v>
      </c>
      <c r="AL56" s="386">
        <v>639.706</v>
      </c>
      <c r="AM56" s="390">
        <v>1287.3938418192795</v>
      </c>
      <c r="AN56" s="393">
        <v>0.0108</v>
      </c>
      <c r="AO56" s="386">
        <v>11.116</v>
      </c>
      <c r="AP56" s="394">
        <v>1029.2592592592591</v>
      </c>
      <c r="AQ56" s="530"/>
    </row>
    <row r="57" spans="1:43" s="508" customFormat="1" ht="27" customHeight="1">
      <c r="A57" s="526" t="s">
        <v>58</v>
      </c>
      <c r="B57" s="513"/>
      <c r="C57" s="513" t="s">
        <v>29</v>
      </c>
      <c r="D57" s="163">
        <v>700.4131136133875</v>
      </c>
      <c r="E57" s="163"/>
      <c r="F57" s="528">
        <f t="shared" si="7"/>
        <v>700.4131136133875</v>
      </c>
      <c r="G57" s="226">
        <v>0.41</v>
      </c>
      <c r="H57" s="243"/>
      <c r="I57" s="528">
        <f t="shared" si="8"/>
        <v>0.41</v>
      </c>
      <c r="J57" s="226"/>
      <c r="K57" s="226"/>
      <c r="L57" s="529">
        <f t="shared" si="0"/>
        <v>700.8231136133875</v>
      </c>
      <c r="M57" s="521"/>
      <c r="N57" s="697"/>
      <c r="O57" s="698"/>
      <c r="P57" s="283">
        <v>245.32419670620752</v>
      </c>
      <c r="Q57" s="282">
        <v>214.53274490620538</v>
      </c>
      <c r="R57" s="282">
        <v>87.44866906183044</v>
      </c>
      <c r="S57" s="284"/>
      <c r="T57" s="285"/>
      <c r="U57" s="282"/>
      <c r="V57" s="286">
        <v>1096.1538461538462</v>
      </c>
      <c r="W57" s="287">
        <v>1420</v>
      </c>
      <c r="X57" s="282">
        <v>129.5438596491228</v>
      </c>
      <c r="Y57" s="283">
        <v>7757.692307692308</v>
      </c>
      <c r="Z57" s="282">
        <v>9834.001364827669</v>
      </c>
      <c r="AA57" s="282">
        <v>126.76451932846771</v>
      </c>
      <c r="AB57" s="288">
        <v>150.03881332478315</v>
      </c>
      <c r="AC57" s="285">
        <v>156.90513013994158</v>
      </c>
      <c r="AD57" s="282">
        <v>104.57636038502596</v>
      </c>
      <c r="AE57" s="285"/>
      <c r="AF57" s="289"/>
      <c r="AG57" s="282"/>
      <c r="AH57" s="283">
        <v>150.03881332478315</v>
      </c>
      <c r="AI57" s="286">
        <v>156.90513013994158</v>
      </c>
      <c r="AJ57" s="282">
        <v>104.57636038502596</v>
      </c>
      <c r="AK57" s="290">
        <v>649.5270678204871</v>
      </c>
      <c r="AL57" s="282">
        <v>375.1610896255467</v>
      </c>
      <c r="AM57" s="282">
        <v>57.75911554916628</v>
      </c>
      <c r="AN57" s="290">
        <v>5980.555555555556</v>
      </c>
      <c r="AO57" s="287">
        <v>2310.0845627923713</v>
      </c>
      <c r="AP57" s="291">
        <v>38.6265881377266</v>
      </c>
      <c r="AQ57" s="530"/>
    </row>
    <row r="58" spans="1:43" s="508" customFormat="1" ht="27" customHeight="1">
      <c r="A58" s="526" t="s">
        <v>28</v>
      </c>
      <c r="B58" s="522" t="s">
        <v>31</v>
      </c>
      <c r="C58" s="523" t="s">
        <v>24</v>
      </c>
      <c r="D58" s="158">
        <v>0.163</v>
      </c>
      <c r="E58" s="158">
        <v>0.0028</v>
      </c>
      <c r="F58" s="233">
        <f t="shared" si="7"/>
        <v>0.1658</v>
      </c>
      <c r="G58" s="225"/>
      <c r="H58" s="242"/>
      <c r="I58" s="233"/>
      <c r="J58" s="225"/>
      <c r="K58" s="225"/>
      <c r="L58" s="525">
        <f t="shared" si="0"/>
        <v>0.1658</v>
      </c>
      <c r="M58" s="521"/>
      <c r="N58" s="692" t="s">
        <v>81</v>
      </c>
      <c r="O58" s="693"/>
      <c r="P58" s="395">
        <v>98.8454</v>
      </c>
      <c r="Q58" s="396">
        <v>50262.92563582366</v>
      </c>
      <c r="R58" s="397">
        <v>508.50040199972545</v>
      </c>
      <c r="S58" s="398">
        <v>0.5136</v>
      </c>
      <c r="T58" s="399">
        <v>220.84863582366057</v>
      </c>
      <c r="U58" s="400">
        <v>430.00123797441705</v>
      </c>
      <c r="V58" s="381">
        <v>1.4862</v>
      </c>
      <c r="W58" s="381">
        <v>899.191</v>
      </c>
      <c r="X58" s="400">
        <v>605.0269142780245</v>
      </c>
      <c r="Y58" s="395">
        <v>1.9998</v>
      </c>
      <c r="Z58" s="396">
        <v>1120.0396358236605</v>
      </c>
      <c r="AA58" s="400">
        <v>560.0758254943797</v>
      </c>
      <c r="AB58" s="383">
        <v>96.0708</v>
      </c>
      <c r="AC58" s="381">
        <v>48904.358</v>
      </c>
      <c r="AD58" s="400">
        <v>509.0449751641497</v>
      </c>
      <c r="AE58" s="381"/>
      <c r="AF58" s="381"/>
      <c r="AG58" s="400"/>
      <c r="AH58" s="395">
        <v>96.0708</v>
      </c>
      <c r="AI58" s="399">
        <v>48904.358</v>
      </c>
      <c r="AJ58" s="400">
        <v>509.0449751641497</v>
      </c>
      <c r="AK58" s="383">
        <v>0.7551</v>
      </c>
      <c r="AL58" s="381">
        <v>216.929</v>
      </c>
      <c r="AM58" s="400">
        <v>287.2851277976427</v>
      </c>
      <c r="AN58" s="383">
        <v>0.0197</v>
      </c>
      <c r="AO58" s="381">
        <v>21.599</v>
      </c>
      <c r="AP58" s="401">
        <v>1096.3959390862944</v>
      </c>
      <c r="AQ58" s="530"/>
    </row>
    <row r="59" spans="1:43" s="508" customFormat="1" ht="27" customHeight="1">
      <c r="A59" s="526" t="s">
        <v>35</v>
      </c>
      <c r="B59" s="513" t="s">
        <v>82</v>
      </c>
      <c r="C59" s="513" t="s">
        <v>29</v>
      </c>
      <c r="D59" s="163">
        <v>14.910002418538216</v>
      </c>
      <c r="E59" s="163">
        <v>2.94</v>
      </c>
      <c r="F59" s="528">
        <f t="shared" si="7"/>
        <v>17.850002418538217</v>
      </c>
      <c r="G59" s="226"/>
      <c r="H59" s="243"/>
      <c r="I59" s="528"/>
      <c r="J59" s="226"/>
      <c r="K59" s="226"/>
      <c r="L59" s="529">
        <f t="shared" si="0"/>
        <v>17.850002418538217</v>
      </c>
      <c r="M59" s="521"/>
      <c r="N59" s="692"/>
      <c r="O59" s="693"/>
      <c r="P59" s="322">
        <v>132.5455</v>
      </c>
      <c r="Q59" s="323">
        <v>49634.594035949005</v>
      </c>
      <c r="R59" s="282">
        <v>374.47211739326497</v>
      </c>
      <c r="S59" s="324">
        <v>0.3302</v>
      </c>
      <c r="T59" s="323">
        <v>178.03803594900208</v>
      </c>
      <c r="U59" s="326">
        <v>539.1824226196308</v>
      </c>
      <c r="V59" s="323">
        <v>2.6652</v>
      </c>
      <c r="W59" s="323">
        <v>1632.732</v>
      </c>
      <c r="X59" s="326">
        <v>612.6114362899594</v>
      </c>
      <c r="Y59" s="322">
        <v>2.9954</v>
      </c>
      <c r="Z59" s="323">
        <v>1810.770035949002</v>
      </c>
      <c r="AA59" s="326">
        <v>604.5169379545309</v>
      </c>
      <c r="AB59" s="329">
        <v>105.3662</v>
      </c>
      <c r="AC59" s="323">
        <v>42203.834</v>
      </c>
      <c r="AD59" s="326">
        <v>400.54433015521107</v>
      </c>
      <c r="AE59" s="323"/>
      <c r="AF59" s="323"/>
      <c r="AG59" s="326"/>
      <c r="AH59" s="322">
        <v>105.3662</v>
      </c>
      <c r="AI59" s="325">
        <v>42203.834</v>
      </c>
      <c r="AJ59" s="326">
        <v>400.54433015521107</v>
      </c>
      <c r="AK59" s="329">
        <v>0.8289</v>
      </c>
      <c r="AL59" s="323">
        <v>503.255</v>
      </c>
      <c r="AM59" s="326">
        <v>607.1359633248884</v>
      </c>
      <c r="AN59" s="329">
        <v>23.355</v>
      </c>
      <c r="AO59" s="323">
        <v>5116.735</v>
      </c>
      <c r="AP59" s="327">
        <v>219.0852065938771</v>
      </c>
      <c r="AQ59" s="530"/>
    </row>
    <row r="60" spans="1:43" s="508" customFormat="1" ht="27" customHeight="1">
      <c r="A60" s="526"/>
      <c r="B60" s="522" t="s">
        <v>36</v>
      </c>
      <c r="C60" s="523" t="s">
        <v>24</v>
      </c>
      <c r="D60" s="188">
        <f aca="true" t="shared" si="9" ref="D60:G61">D56+D58</f>
        <v>0.9047000000000001</v>
      </c>
      <c r="E60" s="188">
        <f t="shared" si="9"/>
        <v>0.0028</v>
      </c>
      <c r="F60" s="233">
        <f t="shared" si="9"/>
        <v>0.9075</v>
      </c>
      <c r="G60" s="233">
        <f t="shared" si="9"/>
        <v>0.0012</v>
      </c>
      <c r="H60" s="176"/>
      <c r="I60" s="233">
        <f>I56+I58</f>
        <v>0.0012</v>
      </c>
      <c r="J60" s="233"/>
      <c r="K60" s="233"/>
      <c r="L60" s="525">
        <f t="shared" si="0"/>
        <v>0.9087</v>
      </c>
      <c r="M60" s="521"/>
      <c r="N60" s="703"/>
      <c r="O60" s="698"/>
      <c r="P60" s="283">
        <v>74.57469321855513</v>
      </c>
      <c r="Q60" s="282">
        <v>101.265914655048</v>
      </c>
      <c r="R60" s="282">
        <v>135.79125878301534</v>
      </c>
      <c r="S60" s="284">
        <v>155.542095699576</v>
      </c>
      <c r="T60" s="285">
        <v>124.04576058507033</v>
      </c>
      <c r="U60" s="282">
        <v>79.75060386524578</v>
      </c>
      <c r="V60" s="286">
        <v>55.763169743358844</v>
      </c>
      <c r="W60" s="287">
        <v>55.07278598079783</v>
      </c>
      <c r="X60" s="282">
        <v>98.76193594134193</v>
      </c>
      <c r="Y60" s="283">
        <v>66.76236896574747</v>
      </c>
      <c r="Z60" s="282">
        <v>61.85432791506636</v>
      </c>
      <c r="AA60" s="282">
        <v>92.64849176757164</v>
      </c>
      <c r="AB60" s="288">
        <v>91.17800585007336</v>
      </c>
      <c r="AC60" s="285">
        <v>115.87657652146011</v>
      </c>
      <c r="AD60" s="282">
        <v>127.08829880749894</v>
      </c>
      <c r="AE60" s="285"/>
      <c r="AF60" s="289"/>
      <c r="AG60" s="282"/>
      <c r="AH60" s="283">
        <v>91.17800585007336</v>
      </c>
      <c r="AI60" s="286">
        <v>115.87657652146011</v>
      </c>
      <c r="AJ60" s="282">
        <v>127.08829880749894</v>
      </c>
      <c r="AK60" s="290">
        <v>91.09663409337678</v>
      </c>
      <c r="AL60" s="282">
        <v>43.10518524406116</v>
      </c>
      <c r="AM60" s="282">
        <v>47.31808773513747</v>
      </c>
      <c r="AN60" s="290">
        <v>0.08435024619995718</v>
      </c>
      <c r="AO60" s="287">
        <v>0.42212465566420776</v>
      </c>
      <c r="AP60" s="291">
        <v>500.44270726079054</v>
      </c>
      <c r="AQ60" s="530"/>
    </row>
    <row r="61" spans="1:43" s="508" customFormat="1" ht="27" customHeight="1">
      <c r="A61" s="511"/>
      <c r="B61" s="513"/>
      <c r="C61" s="513" t="s">
        <v>29</v>
      </c>
      <c r="D61" s="368">
        <f t="shared" si="9"/>
        <v>715.3231160319257</v>
      </c>
      <c r="E61" s="368">
        <f t="shared" si="9"/>
        <v>2.94</v>
      </c>
      <c r="F61" s="528">
        <f t="shared" si="9"/>
        <v>718.2631160319257</v>
      </c>
      <c r="G61" s="528">
        <f t="shared" si="9"/>
        <v>0.41</v>
      </c>
      <c r="H61" s="177"/>
      <c r="I61" s="528">
        <f>I57+I59</f>
        <v>0.41</v>
      </c>
      <c r="J61" s="528"/>
      <c r="K61" s="528"/>
      <c r="L61" s="529">
        <f t="shared" si="0"/>
        <v>718.6731160319257</v>
      </c>
      <c r="M61" s="521"/>
      <c r="N61" s="692" t="s">
        <v>83</v>
      </c>
      <c r="O61" s="693"/>
      <c r="P61" s="270">
        <v>3370.83</v>
      </c>
      <c r="Q61" s="271">
        <v>135614.283</v>
      </c>
      <c r="R61" s="272">
        <v>40.23171830083392</v>
      </c>
      <c r="S61" s="292"/>
      <c r="T61" s="277"/>
      <c r="U61" s="275"/>
      <c r="V61" s="293"/>
      <c r="W61" s="293"/>
      <c r="X61" s="275"/>
      <c r="Y61" s="270"/>
      <c r="Z61" s="271"/>
      <c r="AA61" s="275"/>
      <c r="AB61" s="294"/>
      <c r="AC61" s="293"/>
      <c r="AD61" s="275"/>
      <c r="AE61" s="293"/>
      <c r="AF61" s="293"/>
      <c r="AG61" s="275"/>
      <c r="AH61" s="270"/>
      <c r="AI61" s="277"/>
      <c r="AJ61" s="275"/>
      <c r="AK61" s="294">
        <v>1375.11</v>
      </c>
      <c r="AL61" s="293">
        <v>51884.877</v>
      </c>
      <c r="AM61" s="275">
        <v>37.7314374850012</v>
      </c>
      <c r="AN61" s="294">
        <v>1995.72</v>
      </c>
      <c r="AO61" s="293">
        <v>83729.406</v>
      </c>
      <c r="AP61" s="279">
        <v>41.95448559918225</v>
      </c>
      <c r="AQ61" s="530"/>
    </row>
    <row r="62" spans="1:43" s="508" customFormat="1" ht="27" customHeight="1">
      <c r="A62" s="521" t="s">
        <v>128</v>
      </c>
      <c r="B62" s="522" t="s">
        <v>84</v>
      </c>
      <c r="C62" s="523" t="s">
        <v>24</v>
      </c>
      <c r="D62" s="158">
        <v>0.0959</v>
      </c>
      <c r="E62" s="158"/>
      <c r="F62" s="233">
        <f aca="true" t="shared" si="10" ref="F62:F69">D62+E62</f>
        <v>0.0959</v>
      </c>
      <c r="G62" s="225">
        <v>7.766</v>
      </c>
      <c r="H62" s="242"/>
      <c r="I62" s="233">
        <f aca="true" t="shared" si="11" ref="I62:I67">G62+H62</f>
        <v>7.766</v>
      </c>
      <c r="J62" s="225">
        <v>0.2087</v>
      </c>
      <c r="K62" s="225"/>
      <c r="L62" s="525">
        <f t="shared" si="0"/>
        <v>8.0706</v>
      </c>
      <c r="M62" s="521"/>
      <c r="N62" s="692"/>
      <c r="O62" s="693"/>
      <c r="P62" s="385">
        <v>4178.41</v>
      </c>
      <c r="Q62" s="386">
        <v>142631.28399999999</v>
      </c>
      <c r="R62" s="387">
        <v>34.135301227021756</v>
      </c>
      <c r="S62" s="406"/>
      <c r="T62" s="386"/>
      <c r="U62" s="390"/>
      <c r="V62" s="386"/>
      <c r="W62" s="386"/>
      <c r="X62" s="390"/>
      <c r="Y62" s="385"/>
      <c r="Z62" s="386"/>
      <c r="AA62" s="390"/>
      <c r="AB62" s="393"/>
      <c r="AC62" s="386"/>
      <c r="AD62" s="390"/>
      <c r="AE62" s="386"/>
      <c r="AF62" s="386"/>
      <c r="AG62" s="390"/>
      <c r="AH62" s="385"/>
      <c r="AI62" s="391"/>
      <c r="AJ62" s="390"/>
      <c r="AK62" s="393">
        <v>1647.93</v>
      </c>
      <c r="AL62" s="386">
        <v>47797.844</v>
      </c>
      <c r="AM62" s="390">
        <v>29.004778115575295</v>
      </c>
      <c r="AN62" s="393">
        <v>2530.48</v>
      </c>
      <c r="AO62" s="386">
        <v>94833.44</v>
      </c>
      <c r="AP62" s="394">
        <v>37.47646296354842</v>
      </c>
      <c r="AQ62" s="530"/>
    </row>
    <row r="63" spans="1:43" s="508" customFormat="1" ht="27" customHeight="1" thickBot="1">
      <c r="A63" s="526" t="s">
        <v>85</v>
      </c>
      <c r="B63" s="513"/>
      <c r="C63" s="513" t="s">
        <v>29</v>
      </c>
      <c r="D63" s="163">
        <v>5.507250893326264</v>
      </c>
      <c r="E63" s="163"/>
      <c r="F63" s="528">
        <f t="shared" si="10"/>
        <v>5.507250893326264</v>
      </c>
      <c r="G63" s="226">
        <v>223.348</v>
      </c>
      <c r="H63" s="243"/>
      <c r="I63" s="528">
        <f t="shared" si="11"/>
        <v>223.348</v>
      </c>
      <c r="J63" s="226">
        <v>15.906</v>
      </c>
      <c r="K63" s="226"/>
      <c r="L63" s="529">
        <f t="shared" si="0"/>
        <v>244.7612508933263</v>
      </c>
      <c r="M63" s="521"/>
      <c r="N63" s="704"/>
      <c r="O63" s="705"/>
      <c r="P63" s="341">
        <v>80.67255247809574</v>
      </c>
      <c r="Q63" s="342">
        <v>95.08032122882663</v>
      </c>
      <c r="R63" s="342">
        <v>117.85956723588598</v>
      </c>
      <c r="S63" s="343"/>
      <c r="T63" s="344"/>
      <c r="U63" s="342"/>
      <c r="V63" s="344"/>
      <c r="W63" s="345"/>
      <c r="X63" s="342"/>
      <c r="Y63" s="341"/>
      <c r="Z63" s="342"/>
      <c r="AA63" s="342"/>
      <c r="AB63" s="346"/>
      <c r="AC63" s="344"/>
      <c r="AD63" s="342"/>
      <c r="AE63" s="344"/>
      <c r="AF63" s="347"/>
      <c r="AG63" s="342"/>
      <c r="AH63" s="341"/>
      <c r="AI63" s="344"/>
      <c r="AJ63" s="342"/>
      <c r="AK63" s="346">
        <v>83.44468515046148</v>
      </c>
      <c r="AL63" s="342">
        <v>108.55066391697501</v>
      </c>
      <c r="AM63" s="342">
        <v>130.0869716522319</v>
      </c>
      <c r="AN63" s="346">
        <v>78.86725048212196</v>
      </c>
      <c r="AO63" s="345">
        <v>88.29101422451828</v>
      </c>
      <c r="AP63" s="348">
        <v>111.94889346945412</v>
      </c>
      <c r="AQ63" s="530"/>
    </row>
    <row r="64" spans="1:43" s="508" customFormat="1" ht="27" customHeight="1" thickTop="1">
      <c r="A64" s="526" t="s">
        <v>128</v>
      </c>
      <c r="B64" s="522" t="s">
        <v>86</v>
      </c>
      <c r="C64" s="523" t="s">
        <v>24</v>
      </c>
      <c r="D64" s="158"/>
      <c r="E64" s="158">
        <v>4.13</v>
      </c>
      <c r="F64" s="233">
        <f t="shared" si="10"/>
        <v>4.13</v>
      </c>
      <c r="G64" s="225"/>
      <c r="H64" s="242"/>
      <c r="I64" s="233"/>
      <c r="J64" s="225">
        <v>509.4316</v>
      </c>
      <c r="K64" s="225"/>
      <c r="L64" s="525">
        <f t="shared" si="0"/>
        <v>513.5616</v>
      </c>
      <c r="M64" s="521"/>
      <c r="N64" s="694" t="s">
        <v>87</v>
      </c>
      <c r="O64" s="693"/>
      <c r="P64" s="395">
        <v>9718.9637</v>
      </c>
      <c r="Q64" s="396">
        <v>1581675.578</v>
      </c>
      <c r="R64" s="397">
        <v>162.74117558438869</v>
      </c>
      <c r="S64" s="398">
        <v>118.24689999999998</v>
      </c>
      <c r="T64" s="399">
        <v>114975.047</v>
      </c>
      <c r="U64" s="400">
        <v>972.3303274758156</v>
      </c>
      <c r="V64" s="399">
        <v>460.6774</v>
      </c>
      <c r="W64" s="399">
        <v>208549.17599999998</v>
      </c>
      <c r="X64" s="400">
        <v>452.7011223038074</v>
      </c>
      <c r="Y64" s="395">
        <v>578.9242999999999</v>
      </c>
      <c r="Z64" s="396">
        <v>323524.223</v>
      </c>
      <c r="AA64" s="400">
        <v>558.8368341076718</v>
      </c>
      <c r="AB64" s="415">
        <v>4013.8989</v>
      </c>
      <c r="AC64" s="399">
        <v>670524.4389999999</v>
      </c>
      <c r="AD64" s="400">
        <v>167.0506546639727</v>
      </c>
      <c r="AE64" s="399"/>
      <c r="AF64" s="399"/>
      <c r="AG64" s="400"/>
      <c r="AH64" s="395">
        <v>4013.8989</v>
      </c>
      <c r="AI64" s="399">
        <v>670524.4389999999</v>
      </c>
      <c r="AJ64" s="400">
        <v>167.0506546639727</v>
      </c>
      <c r="AK64" s="415">
        <v>2572.9826</v>
      </c>
      <c r="AL64" s="399">
        <v>443997.06200000003</v>
      </c>
      <c r="AM64" s="400">
        <v>172.56123768578928</v>
      </c>
      <c r="AN64" s="415">
        <v>2553.1578999999997</v>
      </c>
      <c r="AO64" s="399">
        <v>143629.854</v>
      </c>
      <c r="AP64" s="401">
        <v>56.255766241484714</v>
      </c>
      <c r="AQ64" s="530"/>
    </row>
    <row r="65" spans="1:43" s="508" customFormat="1" ht="27" customHeight="1">
      <c r="A65" s="526" t="s">
        <v>88</v>
      </c>
      <c r="B65" s="513" t="s">
        <v>89</v>
      </c>
      <c r="C65" s="513" t="s">
        <v>29</v>
      </c>
      <c r="D65" s="163"/>
      <c r="E65" s="163">
        <v>339.833</v>
      </c>
      <c r="F65" s="528">
        <f t="shared" si="10"/>
        <v>339.833</v>
      </c>
      <c r="G65" s="226"/>
      <c r="H65" s="243"/>
      <c r="I65" s="528"/>
      <c r="J65" s="226">
        <v>66023.745</v>
      </c>
      <c r="K65" s="226"/>
      <c r="L65" s="529">
        <f t="shared" si="0"/>
        <v>66363.578</v>
      </c>
      <c r="M65" s="521"/>
      <c r="N65" s="692"/>
      <c r="O65" s="706"/>
      <c r="P65" s="322">
        <v>10857.208200000001</v>
      </c>
      <c r="Q65" s="323">
        <v>1425933.269</v>
      </c>
      <c r="R65" s="282">
        <v>131.3351685564987</v>
      </c>
      <c r="S65" s="324">
        <v>231.44920000000002</v>
      </c>
      <c r="T65" s="323">
        <v>175319.09399999998</v>
      </c>
      <c r="U65" s="326">
        <v>757.4841217856876</v>
      </c>
      <c r="V65" s="323">
        <v>227.54690000000005</v>
      </c>
      <c r="W65" s="323">
        <v>190074.03100000005</v>
      </c>
      <c r="X65" s="326">
        <v>835.3180421267001</v>
      </c>
      <c r="Y65" s="322">
        <v>458.99610000000007</v>
      </c>
      <c r="Z65" s="323">
        <v>365393.125</v>
      </c>
      <c r="AA65" s="326">
        <v>796.0702171543504</v>
      </c>
      <c r="AB65" s="329">
        <v>4337.370499999999</v>
      </c>
      <c r="AC65" s="323">
        <v>465350.89599999995</v>
      </c>
      <c r="AD65" s="349">
        <v>107.28871236616749</v>
      </c>
      <c r="AE65" s="323"/>
      <c r="AF65" s="323"/>
      <c r="AG65" s="326"/>
      <c r="AH65" s="322">
        <v>4337.370499999999</v>
      </c>
      <c r="AI65" s="325">
        <v>465350.89599999995</v>
      </c>
      <c r="AJ65" s="326">
        <v>107.28871236616749</v>
      </c>
      <c r="AK65" s="329">
        <v>2728.9453000000003</v>
      </c>
      <c r="AL65" s="323">
        <v>438212.71000000014</v>
      </c>
      <c r="AM65" s="326">
        <v>160.5795139975873</v>
      </c>
      <c r="AN65" s="329">
        <v>3331.8963000000003</v>
      </c>
      <c r="AO65" s="323">
        <v>156976.538</v>
      </c>
      <c r="AP65" s="327">
        <v>47.1132724028656</v>
      </c>
      <c r="AQ65" s="530"/>
    </row>
    <row r="66" spans="1:43" s="508" customFormat="1" ht="27" customHeight="1" thickBot="1">
      <c r="A66" s="526" t="s">
        <v>128</v>
      </c>
      <c r="B66" s="522" t="s">
        <v>90</v>
      </c>
      <c r="C66" s="523" t="s">
        <v>24</v>
      </c>
      <c r="D66" s="158"/>
      <c r="E66" s="158"/>
      <c r="F66" s="233"/>
      <c r="G66" s="225">
        <v>0.112</v>
      </c>
      <c r="H66" s="242"/>
      <c r="I66" s="233">
        <f t="shared" si="11"/>
        <v>0.112</v>
      </c>
      <c r="J66" s="225">
        <v>295.068</v>
      </c>
      <c r="K66" s="225">
        <v>0.001</v>
      </c>
      <c r="L66" s="525">
        <f t="shared" si="0"/>
        <v>295.181</v>
      </c>
      <c r="M66" s="521"/>
      <c r="N66" s="707"/>
      <c r="O66" s="708"/>
      <c r="P66" s="350">
        <v>89.51623217467636</v>
      </c>
      <c r="Q66" s="351">
        <v>110.92213165832237</v>
      </c>
      <c r="R66" s="351">
        <v>123.9128691675448</v>
      </c>
      <c r="S66" s="352">
        <v>51.089785577137434</v>
      </c>
      <c r="T66" s="353">
        <v>65.58044784329083</v>
      </c>
      <c r="U66" s="353">
        <v>128.36312993381972</v>
      </c>
      <c r="V66" s="354">
        <v>202.45382380511438</v>
      </c>
      <c r="W66" s="353">
        <v>109.7199732666268</v>
      </c>
      <c r="X66" s="353">
        <v>54.19506097955708</v>
      </c>
      <c r="Y66" s="355">
        <v>126.12837015390758</v>
      </c>
      <c r="Z66" s="353">
        <v>88.5414094750688</v>
      </c>
      <c r="AA66" s="353">
        <v>70.19943995710604</v>
      </c>
      <c r="AB66" s="356">
        <v>92.54221883973253</v>
      </c>
      <c r="AC66" s="354">
        <v>144.09007154893283</v>
      </c>
      <c r="AD66" s="353">
        <v>155.70198484053256</v>
      </c>
      <c r="AE66" s="353"/>
      <c r="AF66" s="353"/>
      <c r="AG66" s="353"/>
      <c r="AH66" s="355">
        <v>92.54221883973253</v>
      </c>
      <c r="AI66" s="354">
        <v>144.09007154893283</v>
      </c>
      <c r="AJ66" s="353">
        <v>155.70198484053256</v>
      </c>
      <c r="AK66" s="357">
        <v>94.28487262093526</v>
      </c>
      <c r="AL66" s="358">
        <v>101.31998727284746</v>
      </c>
      <c r="AM66" s="359">
        <v>107.46155184426702</v>
      </c>
      <c r="AN66" s="360">
        <v>76.62777199878637</v>
      </c>
      <c r="AO66" s="351">
        <v>91.49765680270002</v>
      </c>
      <c r="AP66" s="361">
        <v>119.40534667267781</v>
      </c>
      <c r="AQ66" s="530"/>
    </row>
    <row r="67" spans="1:43" s="508" customFormat="1" ht="27" customHeight="1">
      <c r="A67" s="526" t="s">
        <v>35</v>
      </c>
      <c r="B67" s="513"/>
      <c r="C67" s="513" t="s">
        <v>29</v>
      </c>
      <c r="D67" s="163"/>
      <c r="E67" s="163"/>
      <c r="F67" s="528"/>
      <c r="G67" s="226">
        <v>23.625</v>
      </c>
      <c r="H67" s="243"/>
      <c r="I67" s="528">
        <f t="shared" si="11"/>
        <v>23.625</v>
      </c>
      <c r="J67" s="226">
        <v>38929.088</v>
      </c>
      <c r="K67" s="226">
        <v>1.575</v>
      </c>
      <c r="L67" s="529">
        <f t="shared" si="0"/>
        <v>38954.288</v>
      </c>
      <c r="M67" s="521"/>
      <c r="N67" s="670"/>
      <c r="O67" s="690"/>
      <c r="P67" s="544"/>
      <c r="Q67" s="544"/>
      <c r="R67" s="544"/>
      <c r="S67" s="544"/>
      <c r="T67" s="544"/>
      <c r="U67" s="544"/>
      <c r="V67" s="544"/>
      <c r="W67" s="544"/>
      <c r="X67" s="544"/>
      <c r="Y67" s="544"/>
      <c r="Z67" s="544"/>
      <c r="AA67" s="544"/>
      <c r="AB67" s="544"/>
      <c r="AC67" s="544"/>
      <c r="AD67" s="544"/>
      <c r="AE67" s="544"/>
      <c r="AF67" s="544"/>
      <c r="AG67" s="544"/>
      <c r="AH67" s="544"/>
      <c r="AI67" s="544"/>
      <c r="AJ67" s="544"/>
      <c r="AK67" s="544"/>
      <c r="AL67" s="544"/>
      <c r="AM67" s="544"/>
      <c r="AN67" s="544"/>
      <c r="AO67" s="544"/>
      <c r="AP67" s="544"/>
      <c r="AQ67" s="544"/>
    </row>
    <row r="68" spans="1:15" s="508" customFormat="1" ht="27" customHeight="1">
      <c r="A68" s="521"/>
      <c r="B68" s="522" t="s">
        <v>31</v>
      </c>
      <c r="C68" s="523" t="s">
        <v>24</v>
      </c>
      <c r="D68" s="158"/>
      <c r="E68" s="158">
        <v>0.288</v>
      </c>
      <c r="F68" s="233">
        <f t="shared" si="10"/>
        <v>0.288</v>
      </c>
      <c r="G68" s="225"/>
      <c r="H68" s="242"/>
      <c r="I68" s="233"/>
      <c r="J68" s="225">
        <v>59.8571</v>
      </c>
      <c r="K68" s="225">
        <v>0.4707</v>
      </c>
      <c r="L68" s="525">
        <f t="shared" si="0"/>
        <v>60.6158</v>
      </c>
      <c r="M68" s="521"/>
      <c r="N68" s="670"/>
      <c r="O68" s="690"/>
    </row>
    <row r="69" spans="1:15" s="508" customFormat="1" ht="27" customHeight="1" thickBot="1">
      <c r="A69" s="545" t="s">
        <v>128</v>
      </c>
      <c r="B69" s="546" t="s">
        <v>89</v>
      </c>
      <c r="C69" s="546" t="s">
        <v>29</v>
      </c>
      <c r="D69" s="196"/>
      <c r="E69" s="196">
        <v>6.084</v>
      </c>
      <c r="F69" s="528">
        <f t="shared" si="10"/>
        <v>6.084</v>
      </c>
      <c r="G69" s="229"/>
      <c r="H69" s="244"/>
      <c r="I69" s="548"/>
      <c r="J69" s="229">
        <v>9172.385</v>
      </c>
      <c r="K69" s="229">
        <v>11.39</v>
      </c>
      <c r="L69" s="549">
        <f t="shared" si="0"/>
        <v>9189.859</v>
      </c>
      <c r="M69" s="521"/>
      <c r="N69" s="670"/>
      <c r="O69" s="690"/>
    </row>
    <row r="70" spans="1:43" s="508" customFormat="1" ht="27" customHeight="1">
      <c r="A70" s="295"/>
      <c r="B70" s="295"/>
      <c r="C70" s="295"/>
      <c r="D70" s="550"/>
      <c r="E70" s="550"/>
      <c r="F70" s="552"/>
      <c r="G70" s="551"/>
      <c r="H70" s="551"/>
      <c r="I70" s="552"/>
      <c r="J70" s="551"/>
      <c r="K70" s="551"/>
      <c r="L70" s="551"/>
      <c r="M70" s="295"/>
      <c r="N70" s="671"/>
      <c r="O70" s="671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7"/>
      <c r="AC70" s="297"/>
      <c r="AD70" s="297"/>
      <c r="AE70" s="297"/>
      <c r="AF70" s="297"/>
      <c r="AG70" s="297"/>
      <c r="AH70" s="297"/>
      <c r="AI70" s="297"/>
      <c r="AJ70" s="297"/>
      <c r="AK70" s="298"/>
      <c r="AL70" s="298"/>
      <c r="AM70" s="297"/>
      <c r="AN70" s="298"/>
      <c r="AO70" s="298"/>
      <c r="AP70" s="297"/>
      <c r="AQ70" s="506"/>
    </row>
    <row r="71" spans="1:43" s="508" customFormat="1" ht="27" customHeight="1" thickBot="1">
      <c r="A71" s="301"/>
      <c r="B71" s="812" t="s">
        <v>154</v>
      </c>
      <c r="C71" s="301"/>
      <c r="D71" s="553"/>
      <c r="E71" s="553"/>
      <c r="F71" s="554"/>
      <c r="G71" s="554"/>
      <c r="H71" s="554"/>
      <c r="I71" s="554"/>
      <c r="J71" s="554"/>
      <c r="K71" s="208"/>
      <c r="L71" s="208" t="s">
        <v>131</v>
      </c>
      <c r="M71" s="295"/>
      <c r="N71" s="671"/>
      <c r="O71" s="709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8"/>
      <c r="AL71" s="298"/>
      <c r="AM71" s="297"/>
      <c r="AN71" s="298"/>
      <c r="AO71" s="298"/>
      <c r="AP71" s="297"/>
      <c r="AQ71" s="506"/>
    </row>
    <row r="72" spans="1:43" s="508" customFormat="1" ht="27" customHeight="1">
      <c r="A72" s="511"/>
      <c r="B72" s="512"/>
      <c r="C72" s="512"/>
      <c r="D72" s="555" t="s">
        <v>4</v>
      </c>
      <c r="E72" s="555" t="s">
        <v>5</v>
      </c>
      <c r="F72" s="559" t="s">
        <v>6</v>
      </c>
      <c r="G72" s="559" t="s">
        <v>7</v>
      </c>
      <c r="H72" s="558" t="s">
        <v>8</v>
      </c>
      <c r="I72" s="559" t="s">
        <v>9</v>
      </c>
      <c r="J72" s="556" t="s">
        <v>10</v>
      </c>
      <c r="K72" s="584" t="s">
        <v>11</v>
      </c>
      <c r="L72" s="561" t="s">
        <v>12</v>
      </c>
      <c r="M72" s="521"/>
      <c r="N72" s="671"/>
      <c r="O72" s="709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8"/>
      <c r="AL72" s="298"/>
      <c r="AM72" s="297"/>
      <c r="AN72" s="298"/>
      <c r="AO72" s="298"/>
      <c r="AP72" s="297"/>
      <c r="AQ72" s="506"/>
    </row>
    <row r="73" spans="1:43" s="508" customFormat="1" ht="27" customHeight="1">
      <c r="A73" s="526" t="s">
        <v>85</v>
      </c>
      <c r="B73" s="522" t="s">
        <v>36</v>
      </c>
      <c r="C73" s="523" t="s">
        <v>24</v>
      </c>
      <c r="D73" s="188">
        <f aca="true" t="shared" si="12" ref="D73:K74">D62+D64+D66+D68</f>
        <v>0.0959</v>
      </c>
      <c r="E73" s="188">
        <f t="shared" si="12"/>
        <v>4.418</v>
      </c>
      <c r="F73" s="233">
        <f>F62+F64+F66+F68</f>
        <v>4.5139000000000005</v>
      </c>
      <c r="G73" s="233">
        <f t="shared" si="12"/>
        <v>7.878</v>
      </c>
      <c r="H73" s="176"/>
      <c r="I73" s="233">
        <f>I62+I64+I66+I68</f>
        <v>7.878</v>
      </c>
      <c r="J73" s="524">
        <f t="shared" si="12"/>
        <v>864.5654</v>
      </c>
      <c r="K73" s="233">
        <f t="shared" si="12"/>
        <v>0.4717</v>
      </c>
      <c r="L73" s="525">
        <f aca="true" t="shared" si="13" ref="L73:L136">F73+J73+I73+K73</f>
        <v>877.4290000000001</v>
      </c>
      <c r="M73" s="521"/>
      <c r="N73" s="671"/>
      <c r="O73" s="709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298"/>
      <c r="AL73" s="298"/>
      <c r="AM73" s="297"/>
      <c r="AN73" s="298"/>
      <c r="AO73" s="298"/>
      <c r="AP73" s="297"/>
      <c r="AQ73" s="506"/>
    </row>
    <row r="74" spans="1:43" s="508" customFormat="1" ht="27" customHeight="1">
      <c r="A74" s="518" t="s">
        <v>88</v>
      </c>
      <c r="B74" s="513"/>
      <c r="C74" s="513" t="s">
        <v>29</v>
      </c>
      <c r="D74" s="368">
        <f t="shared" si="12"/>
        <v>5.507250893326264</v>
      </c>
      <c r="E74" s="368">
        <f t="shared" si="12"/>
        <v>345.91700000000003</v>
      </c>
      <c r="F74" s="528">
        <f>F63+F65+F67+F69</f>
        <v>351.4242508933263</v>
      </c>
      <c r="G74" s="528">
        <f t="shared" si="12"/>
        <v>246.973</v>
      </c>
      <c r="H74" s="177"/>
      <c r="I74" s="528">
        <f>I63+I65+I67+I69</f>
        <v>246.973</v>
      </c>
      <c r="J74" s="422">
        <f t="shared" si="12"/>
        <v>114141.124</v>
      </c>
      <c r="K74" s="528">
        <f t="shared" si="12"/>
        <v>12.965</v>
      </c>
      <c r="L74" s="529">
        <f t="shared" si="13"/>
        <v>114752.48625089331</v>
      </c>
      <c r="M74" s="521"/>
      <c r="N74" s="671"/>
      <c r="O74" s="709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8"/>
      <c r="AL74" s="298"/>
      <c r="AM74" s="297"/>
      <c r="AN74" s="298"/>
      <c r="AO74" s="298"/>
      <c r="AP74" s="297"/>
      <c r="AQ74" s="506"/>
    </row>
    <row r="75" spans="1:43" s="508" customFormat="1" ht="27" customHeight="1">
      <c r="A75" s="521" t="s">
        <v>128</v>
      </c>
      <c r="B75" s="522" t="s">
        <v>71</v>
      </c>
      <c r="C75" s="523" t="s">
        <v>24</v>
      </c>
      <c r="D75" s="158">
        <v>0.8674</v>
      </c>
      <c r="E75" s="158">
        <v>0.3849</v>
      </c>
      <c r="F75" s="233">
        <f aca="true" t="shared" si="14" ref="F75:F133">D75+E75</f>
        <v>1.2523</v>
      </c>
      <c r="G75" s="225">
        <v>30.0001</v>
      </c>
      <c r="H75" s="242"/>
      <c r="I75" s="233">
        <f aca="true" t="shared" si="15" ref="I75:I133">G75+H75</f>
        <v>30.0001</v>
      </c>
      <c r="J75" s="585">
        <v>0.0992</v>
      </c>
      <c r="K75" s="225">
        <v>0.5076</v>
      </c>
      <c r="L75" s="525">
        <f t="shared" si="13"/>
        <v>31.8592</v>
      </c>
      <c r="M75" s="521"/>
      <c r="N75" s="671"/>
      <c r="O75" s="709"/>
      <c r="P75" s="297"/>
      <c r="Q75" s="297"/>
      <c r="R75" s="297"/>
      <c r="S75" s="297"/>
      <c r="T75" s="297"/>
      <c r="U75" s="297"/>
      <c r="V75" s="297"/>
      <c r="W75" s="297"/>
      <c r="X75" s="297"/>
      <c r="Y75" s="297"/>
      <c r="Z75" s="297"/>
      <c r="AA75" s="297"/>
      <c r="AB75" s="297"/>
      <c r="AC75" s="297"/>
      <c r="AD75" s="297"/>
      <c r="AE75" s="297"/>
      <c r="AF75" s="297"/>
      <c r="AG75" s="297"/>
      <c r="AH75" s="297"/>
      <c r="AI75" s="297"/>
      <c r="AJ75" s="297"/>
      <c r="AK75" s="298"/>
      <c r="AL75" s="298"/>
      <c r="AM75" s="297"/>
      <c r="AN75" s="298"/>
      <c r="AO75" s="298"/>
      <c r="AP75" s="297"/>
      <c r="AQ75" s="506"/>
    </row>
    <row r="76" spans="1:43" s="508" customFormat="1" ht="27" customHeight="1">
      <c r="A76" s="526" t="s">
        <v>52</v>
      </c>
      <c r="B76" s="513"/>
      <c r="C76" s="513" t="s">
        <v>29</v>
      </c>
      <c r="D76" s="163">
        <v>1792.2904407258366</v>
      </c>
      <c r="E76" s="163">
        <v>724.121</v>
      </c>
      <c r="F76" s="528">
        <f t="shared" si="14"/>
        <v>2516.4114407258367</v>
      </c>
      <c r="G76" s="226">
        <v>27537.598</v>
      </c>
      <c r="H76" s="243"/>
      <c r="I76" s="528">
        <f t="shared" si="15"/>
        <v>27537.598</v>
      </c>
      <c r="J76" s="586">
        <v>297.103</v>
      </c>
      <c r="K76" s="226">
        <v>578.31</v>
      </c>
      <c r="L76" s="529">
        <f t="shared" si="13"/>
        <v>30929.42244072584</v>
      </c>
      <c r="M76" s="521"/>
      <c r="N76" s="671"/>
      <c r="O76" s="709"/>
      <c r="P76" s="297"/>
      <c r="Q76" s="297"/>
      <c r="R76" s="297"/>
      <c r="S76" s="297"/>
      <c r="T76" s="297"/>
      <c r="U76" s="297"/>
      <c r="V76" s="297"/>
      <c r="W76" s="297"/>
      <c r="X76" s="297"/>
      <c r="Y76" s="297"/>
      <c r="Z76" s="297"/>
      <c r="AA76" s="297"/>
      <c r="AB76" s="297"/>
      <c r="AC76" s="297"/>
      <c r="AD76" s="297"/>
      <c r="AE76" s="297"/>
      <c r="AF76" s="297"/>
      <c r="AG76" s="297"/>
      <c r="AH76" s="297"/>
      <c r="AI76" s="297"/>
      <c r="AJ76" s="297"/>
      <c r="AK76" s="298"/>
      <c r="AL76" s="298"/>
      <c r="AM76" s="297"/>
      <c r="AN76" s="298"/>
      <c r="AO76" s="298"/>
      <c r="AP76" s="297"/>
      <c r="AQ76" s="506"/>
    </row>
    <row r="77" spans="1:43" s="508" customFormat="1" ht="27" customHeight="1">
      <c r="A77" s="526" t="s">
        <v>128</v>
      </c>
      <c r="B77" s="522" t="s">
        <v>92</v>
      </c>
      <c r="C77" s="523" t="s">
        <v>24</v>
      </c>
      <c r="D77" s="158"/>
      <c r="E77" s="158">
        <v>0.1254</v>
      </c>
      <c r="F77" s="233">
        <f t="shared" si="14"/>
        <v>0.1254</v>
      </c>
      <c r="G77" s="225">
        <v>4.6794</v>
      </c>
      <c r="H77" s="242"/>
      <c r="I77" s="233">
        <f t="shared" si="15"/>
        <v>4.6794</v>
      </c>
      <c r="J77" s="587">
        <v>0.0134</v>
      </c>
      <c r="K77" s="225">
        <v>0.245</v>
      </c>
      <c r="L77" s="525">
        <f t="shared" si="13"/>
        <v>5.0632</v>
      </c>
      <c r="M77" s="521"/>
      <c r="N77" s="671"/>
      <c r="O77" s="709"/>
      <c r="P77" s="297"/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  <c r="AG77" s="297"/>
      <c r="AH77" s="297"/>
      <c r="AI77" s="297"/>
      <c r="AJ77" s="297"/>
      <c r="AK77" s="298"/>
      <c r="AL77" s="298"/>
      <c r="AM77" s="297"/>
      <c r="AN77" s="298"/>
      <c r="AO77" s="298"/>
      <c r="AP77" s="297"/>
      <c r="AQ77" s="506"/>
    </row>
    <row r="78" spans="1:43" s="508" customFormat="1" ht="27" customHeight="1">
      <c r="A78" s="526" t="s">
        <v>128</v>
      </c>
      <c r="B78" s="513"/>
      <c r="C78" s="513" t="s">
        <v>29</v>
      </c>
      <c r="D78" s="163"/>
      <c r="E78" s="163">
        <v>18.783</v>
      </c>
      <c r="F78" s="528">
        <f t="shared" si="14"/>
        <v>18.783</v>
      </c>
      <c r="G78" s="226">
        <v>565.483</v>
      </c>
      <c r="H78" s="243"/>
      <c r="I78" s="528">
        <f t="shared" si="15"/>
        <v>565.483</v>
      </c>
      <c r="J78" s="586">
        <v>7.071</v>
      </c>
      <c r="K78" s="226">
        <v>38.485</v>
      </c>
      <c r="L78" s="529">
        <f t="shared" si="13"/>
        <v>629.822</v>
      </c>
      <c r="M78" s="521"/>
      <c r="N78" s="671"/>
      <c r="O78" s="709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97"/>
      <c r="AH78" s="297"/>
      <c r="AI78" s="297"/>
      <c r="AJ78" s="297"/>
      <c r="AK78" s="298"/>
      <c r="AL78" s="298"/>
      <c r="AM78" s="297"/>
      <c r="AN78" s="298"/>
      <c r="AO78" s="298"/>
      <c r="AP78" s="297"/>
      <c r="AQ78" s="506"/>
    </row>
    <row r="79" spans="1:43" s="508" customFormat="1" ht="27" customHeight="1">
      <c r="A79" s="526" t="s">
        <v>93</v>
      </c>
      <c r="B79" s="522" t="s">
        <v>94</v>
      </c>
      <c r="C79" s="523" t="s">
        <v>24</v>
      </c>
      <c r="D79" s="158"/>
      <c r="E79" s="158"/>
      <c r="F79" s="233"/>
      <c r="G79" s="225"/>
      <c r="H79" s="242"/>
      <c r="I79" s="233"/>
      <c r="J79" s="587"/>
      <c r="K79" s="225"/>
      <c r="L79" s="525"/>
      <c r="M79" s="521"/>
      <c r="N79" s="671"/>
      <c r="O79" s="709"/>
      <c r="P79" s="297"/>
      <c r="Q79" s="297"/>
      <c r="R79" s="297"/>
      <c r="S79" s="297"/>
      <c r="T79" s="297"/>
      <c r="U79" s="297"/>
      <c r="V79" s="297"/>
      <c r="W79" s="297"/>
      <c r="X79" s="297"/>
      <c r="Y79" s="297"/>
      <c r="Z79" s="297"/>
      <c r="AA79" s="297"/>
      <c r="AB79" s="297"/>
      <c r="AC79" s="297"/>
      <c r="AD79" s="297"/>
      <c r="AE79" s="297"/>
      <c r="AF79" s="297"/>
      <c r="AG79" s="297"/>
      <c r="AH79" s="297"/>
      <c r="AI79" s="297"/>
      <c r="AJ79" s="297"/>
      <c r="AK79" s="298"/>
      <c r="AL79" s="298"/>
      <c r="AM79" s="297"/>
      <c r="AN79" s="298"/>
      <c r="AO79" s="298"/>
      <c r="AP79" s="297"/>
      <c r="AQ79" s="506"/>
    </row>
    <row r="80" spans="1:43" s="508" customFormat="1" ht="27" customHeight="1">
      <c r="A80" s="526"/>
      <c r="B80" s="513" t="s">
        <v>95</v>
      </c>
      <c r="C80" s="513" t="s">
        <v>29</v>
      </c>
      <c r="D80" s="163"/>
      <c r="E80" s="163"/>
      <c r="F80" s="528"/>
      <c r="G80" s="226"/>
      <c r="H80" s="243"/>
      <c r="I80" s="528"/>
      <c r="J80" s="586"/>
      <c r="K80" s="226"/>
      <c r="L80" s="529"/>
      <c r="M80" s="521"/>
      <c r="N80" s="671"/>
      <c r="O80" s="709"/>
      <c r="P80" s="297"/>
      <c r="Q80" s="297"/>
      <c r="R80" s="297"/>
      <c r="S80" s="297"/>
      <c r="T80" s="297"/>
      <c r="U80" s="297"/>
      <c r="V80" s="297"/>
      <c r="W80" s="297"/>
      <c r="X80" s="297"/>
      <c r="Y80" s="297"/>
      <c r="Z80" s="297"/>
      <c r="AA80" s="297"/>
      <c r="AB80" s="297"/>
      <c r="AC80" s="297"/>
      <c r="AD80" s="297"/>
      <c r="AE80" s="297"/>
      <c r="AF80" s="297"/>
      <c r="AG80" s="297"/>
      <c r="AH80" s="297"/>
      <c r="AI80" s="297"/>
      <c r="AJ80" s="297"/>
      <c r="AK80" s="298"/>
      <c r="AL80" s="298"/>
      <c r="AM80" s="297"/>
      <c r="AN80" s="298"/>
      <c r="AO80" s="298"/>
      <c r="AP80" s="297"/>
      <c r="AQ80" s="506"/>
    </row>
    <row r="81" spans="1:43" s="508" customFormat="1" ht="27" customHeight="1">
      <c r="A81" s="526"/>
      <c r="B81" s="522" t="s">
        <v>96</v>
      </c>
      <c r="C81" s="523" t="s">
        <v>24</v>
      </c>
      <c r="D81" s="158"/>
      <c r="E81" s="158"/>
      <c r="F81" s="233"/>
      <c r="G81" s="225"/>
      <c r="H81" s="242"/>
      <c r="I81" s="233"/>
      <c r="J81" s="587"/>
      <c r="K81" s="225"/>
      <c r="L81" s="525"/>
      <c r="M81" s="521"/>
      <c r="N81" s="671"/>
      <c r="O81" s="709"/>
      <c r="P81" s="297"/>
      <c r="Q81" s="297"/>
      <c r="R81" s="297"/>
      <c r="S81" s="297"/>
      <c r="T81" s="297"/>
      <c r="U81" s="297"/>
      <c r="V81" s="297"/>
      <c r="W81" s="297"/>
      <c r="X81" s="297"/>
      <c r="Y81" s="297"/>
      <c r="Z81" s="297"/>
      <c r="AA81" s="297"/>
      <c r="AB81" s="297"/>
      <c r="AC81" s="297"/>
      <c r="AD81" s="297"/>
      <c r="AE81" s="297"/>
      <c r="AF81" s="297"/>
      <c r="AG81" s="297"/>
      <c r="AH81" s="297"/>
      <c r="AI81" s="297"/>
      <c r="AJ81" s="297"/>
      <c r="AK81" s="298"/>
      <c r="AL81" s="298"/>
      <c r="AM81" s="297"/>
      <c r="AN81" s="298"/>
      <c r="AO81" s="298"/>
      <c r="AP81" s="297"/>
      <c r="AQ81" s="506"/>
    </row>
    <row r="82" spans="1:43" s="508" customFormat="1" ht="27" customHeight="1">
      <c r="A82" s="526" t="s">
        <v>28</v>
      </c>
      <c r="B82" s="513"/>
      <c r="C82" s="513" t="s">
        <v>29</v>
      </c>
      <c r="D82" s="163"/>
      <c r="E82" s="163"/>
      <c r="F82" s="528"/>
      <c r="G82" s="226"/>
      <c r="H82" s="243"/>
      <c r="I82" s="528"/>
      <c r="J82" s="586"/>
      <c r="K82" s="226"/>
      <c r="L82" s="529"/>
      <c r="M82" s="521"/>
      <c r="N82" s="671"/>
      <c r="O82" s="709"/>
      <c r="P82" s="297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7"/>
      <c r="AE82" s="297"/>
      <c r="AF82" s="297"/>
      <c r="AG82" s="297"/>
      <c r="AH82" s="297"/>
      <c r="AI82" s="297"/>
      <c r="AJ82" s="297"/>
      <c r="AK82" s="298"/>
      <c r="AL82" s="298"/>
      <c r="AM82" s="297"/>
      <c r="AN82" s="298"/>
      <c r="AO82" s="298"/>
      <c r="AP82" s="297"/>
      <c r="AQ82" s="506"/>
    </row>
    <row r="83" spans="1:43" s="508" customFormat="1" ht="27" customHeight="1">
      <c r="A83" s="526"/>
      <c r="B83" s="522" t="s">
        <v>31</v>
      </c>
      <c r="C83" s="523" t="s">
        <v>24</v>
      </c>
      <c r="D83" s="158">
        <v>2.8866</v>
      </c>
      <c r="E83" s="158">
        <v>3.1574</v>
      </c>
      <c r="F83" s="233">
        <f t="shared" si="14"/>
        <v>6.0440000000000005</v>
      </c>
      <c r="G83" s="225">
        <v>114.8744</v>
      </c>
      <c r="H83" s="242"/>
      <c r="I83" s="233">
        <f t="shared" si="15"/>
        <v>114.8744</v>
      </c>
      <c r="J83" s="587">
        <v>5.0003</v>
      </c>
      <c r="K83" s="225">
        <v>4.5025</v>
      </c>
      <c r="L83" s="525">
        <f t="shared" si="13"/>
        <v>130.4212</v>
      </c>
      <c r="M83" s="521"/>
      <c r="N83" s="671"/>
      <c r="O83" s="709"/>
      <c r="P83" s="297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7"/>
      <c r="AE83" s="297"/>
      <c r="AF83" s="297"/>
      <c r="AG83" s="297"/>
      <c r="AH83" s="297"/>
      <c r="AI83" s="297"/>
      <c r="AJ83" s="297"/>
      <c r="AK83" s="298"/>
      <c r="AL83" s="298"/>
      <c r="AM83" s="297"/>
      <c r="AN83" s="298"/>
      <c r="AO83" s="298"/>
      <c r="AP83" s="297"/>
      <c r="AQ83" s="506"/>
    </row>
    <row r="84" spans="1:43" s="508" customFormat="1" ht="27" customHeight="1">
      <c r="A84" s="526"/>
      <c r="B84" s="513" t="s">
        <v>97</v>
      </c>
      <c r="C84" s="513" t="s">
        <v>29</v>
      </c>
      <c r="D84" s="163">
        <v>2069.476835687995</v>
      </c>
      <c r="E84" s="163">
        <v>2341.705</v>
      </c>
      <c r="F84" s="528">
        <f t="shared" si="14"/>
        <v>4411.181835687995</v>
      </c>
      <c r="G84" s="226">
        <v>45686.413</v>
      </c>
      <c r="H84" s="243"/>
      <c r="I84" s="528">
        <f t="shared" si="15"/>
        <v>45686.413</v>
      </c>
      <c r="J84" s="586">
        <v>2658.091</v>
      </c>
      <c r="K84" s="226">
        <v>2356.988</v>
      </c>
      <c r="L84" s="529">
        <f t="shared" si="13"/>
        <v>55112.673835687994</v>
      </c>
      <c r="M84" s="521"/>
      <c r="N84" s="671"/>
      <c r="O84" s="709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7"/>
      <c r="AG84" s="297"/>
      <c r="AH84" s="297"/>
      <c r="AI84" s="297"/>
      <c r="AJ84" s="297"/>
      <c r="AK84" s="298"/>
      <c r="AL84" s="298"/>
      <c r="AM84" s="297"/>
      <c r="AN84" s="298"/>
      <c r="AO84" s="298"/>
      <c r="AP84" s="297"/>
      <c r="AQ84" s="506"/>
    </row>
    <row r="85" spans="1:43" s="508" customFormat="1" ht="27" customHeight="1">
      <c r="A85" s="526" t="s">
        <v>35</v>
      </c>
      <c r="B85" s="522" t="s">
        <v>36</v>
      </c>
      <c r="C85" s="523" t="s">
        <v>24</v>
      </c>
      <c r="D85" s="188">
        <f aca="true" t="shared" si="16" ref="D85:K86">D75+D77+D79+D81+D83</f>
        <v>3.754</v>
      </c>
      <c r="E85" s="188">
        <f t="shared" si="16"/>
        <v>3.6677</v>
      </c>
      <c r="F85" s="233">
        <f t="shared" si="16"/>
        <v>7.4217</v>
      </c>
      <c r="G85" s="566">
        <f t="shared" si="16"/>
        <v>149.5539</v>
      </c>
      <c r="H85" s="176"/>
      <c r="I85" s="233">
        <f>I75+I77+I79+I81+I83</f>
        <v>149.5539</v>
      </c>
      <c r="J85" s="588">
        <f t="shared" si="16"/>
        <v>5.1129</v>
      </c>
      <c r="K85" s="233">
        <f t="shared" si="16"/>
        <v>5.2551000000000005</v>
      </c>
      <c r="L85" s="525">
        <f t="shared" si="13"/>
        <v>167.3436</v>
      </c>
      <c r="M85" s="521"/>
      <c r="N85" s="671"/>
      <c r="O85" s="709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8"/>
      <c r="AL85" s="298"/>
      <c r="AM85" s="297"/>
      <c r="AN85" s="298"/>
      <c r="AO85" s="298"/>
      <c r="AP85" s="297"/>
      <c r="AQ85" s="506"/>
    </row>
    <row r="86" spans="1:43" s="508" customFormat="1" ht="27" customHeight="1">
      <c r="A86" s="511"/>
      <c r="B86" s="513"/>
      <c r="C86" s="513" t="s">
        <v>29</v>
      </c>
      <c r="D86" s="368">
        <f t="shared" si="16"/>
        <v>3861.7672764138315</v>
      </c>
      <c r="E86" s="368">
        <f t="shared" si="16"/>
        <v>3084.609</v>
      </c>
      <c r="F86" s="528">
        <f t="shared" si="16"/>
        <v>6946.376276413832</v>
      </c>
      <c r="G86" s="528">
        <f t="shared" si="16"/>
        <v>73789.494</v>
      </c>
      <c r="H86" s="177"/>
      <c r="I86" s="528">
        <f>I76+I78+I80+I82+I84</f>
        <v>73789.494</v>
      </c>
      <c r="J86" s="422">
        <f t="shared" si="16"/>
        <v>2962.265</v>
      </c>
      <c r="K86" s="528">
        <f t="shared" si="16"/>
        <v>2973.783</v>
      </c>
      <c r="L86" s="529">
        <f t="shared" si="13"/>
        <v>86671.91827641384</v>
      </c>
      <c r="M86" s="521"/>
      <c r="N86" s="671"/>
      <c r="O86" s="709"/>
      <c r="P86" s="297"/>
      <c r="Q86" s="297"/>
      <c r="R86" s="297"/>
      <c r="S86" s="297"/>
      <c r="T86" s="297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297"/>
      <c r="AF86" s="297"/>
      <c r="AG86" s="297"/>
      <c r="AH86" s="297"/>
      <c r="AI86" s="297"/>
      <c r="AJ86" s="297"/>
      <c r="AK86" s="298"/>
      <c r="AL86" s="298"/>
      <c r="AM86" s="297"/>
      <c r="AN86" s="298"/>
      <c r="AO86" s="298"/>
      <c r="AP86" s="297"/>
      <c r="AQ86" s="506"/>
    </row>
    <row r="87" spans="1:43" s="508" customFormat="1" ht="27" customHeight="1">
      <c r="A87" s="521" t="s">
        <v>98</v>
      </c>
      <c r="B87" s="295"/>
      <c r="C87" s="523" t="s">
        <v>24</v>
      </c>
      <c r="D87" s="158">
        <v>0.0059</v>
      </c>
      <c r="E87" s="158">
        <v>0.1688</v>
      </c>
      <c r="F87" s="233">
        <f t="shared" si="14"/>
        <v>0.1747</v>
      </c>
      <c r="G87" s="225">
        <v>1.3422</v>
      </c>
      <c r="H87" s="242"/>
      <c r="I87" s="233">
        <f t="shared" si="15"/>
        <v>1.3422</v>
      </c>
      <c r="J87" s="423">
        <v>1.3705</v>
      </c>
      <c r="K87" s="225">
        <v>0.3391</v>
      </c>
      <c r="L87" s="525">
        <f t="shared" si="13"/>
        <v>3.2265000000000006</v>
      </c>
      <c r="M87" s="521"/>
      <c r="N87" s="671"/>
      <c r="O87" s="709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I87" s="297"/>
      <c r="AJ87" s="297"/>
      <c r="AK87" s="298"/>
      <c r="AL87" s="298"/>
      <c r="AM87" s="297"/>
      <c r="AN87" s="298"/>
      <c r="AO87" s="298"/>
      <c r="AP87" s="297"/>
      <c r="AQ87" s="506"/>
    </row>
    <row r="88" spans="1:43" s="508" customFormat="1" ht="27" customHeight="1">
      <c r="A88" s="511"/>
      <c r="B88" s="512"/>
      <c r="C88" s="513" t="s">
        <v>29</v>
      </c>
      <c r="D88" s="163">
        <v>8.463001372775917</v>
      </c>
      <c r="E88" s="163">
        <v>238.954</v>
      </c>
      <c r="F88" s="528">
        <f t="shared" si="14"/>
        <v>247.41700137277593</v>
      </c>
      <c r="G88" s="226">
        <v>2403.769</v>
      </c>
      <c r="H88" s="243"/>
      <c r="I88" s="528">
        <f t="shared" si="15"/>
        <v>2403.769</v>
      </c>
      <c r="J88" s="424">
        <v>2864.057</v>
      </c>
      <c r="K88" s="226">
        <v>683.798</v>
      </c>
      <c r="L88" s="529">
        <f t="shared" si="13"/>
        <v>6199.041001372775</v>
      </c>
      <c r="M88" s="521"/>
      <c r="N88" s="671"/>
      <c r="O88" s="709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7"/>
      <c r="AH88" s="297"/>
      <c r="AI88" s="297"/>
      <c r="AJ88" s="297"/>
      <c r="AK88" s="298"/>
      <c r="AL88" s="298"/>
      <c r="AM88" s="297"/>
      <c r="AN88" s="298"/>
      <c r="AO88" s="298"/>
      <c r="AP88" s="297"/>
      <c r="AQ88" s="506"/>
    </row>
    <row r="89" spans="1:43" s="508" customFormat="1" ht="27" customHeight="1">
      <c r="A89" s="521" t="s">
        <v>99</v>
      </c>
      <c r="B89" s="295"/>
      <c r="C89" s="523" t="s">
        <v>24</v>
      </c>
      <c r="D89" s="158"/>
      <c r="E89" s="158"/>
      <c r="F89" s="233"/>
      <c r="G89" s="225">
        <v>547.869</v>
      </c>
      <c r="H89" s="242"/>
      <c r="I89" s="233">
        <f t="shared" si="15"/>
        <v>547.869</v>
      </c>
      <c r="J89" s="423">
        <v>0.12</v>
      </c>
      <c r="K89" s="225">
        <v>200.8365</v>
      </c>
      <c r="L89" s="525">
        <f t="shared" si="13"/>
        <v>748.8255</v>
      </c>
      <c r="M89" s="521"/>
      <c r="N89" s="671"/>
      <c r="O89" s="709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7"/>
      <c r="AH89" s="297"/>
      <c r="AI89" s="297"/>
      <c r="AJ89" s="297"/>
      <c r="AK89" s="298"/>
      <c r="AL89" s="298"/>
      <c r="AM89" s="297"/>
      <c r="AN89" s="298"/>
      <c r="AO89" s="298"/>
      <c r="AP89" s="297"/>
      <c r="AQ89" s="506"/>
    </row>
    <row r="90" spans="1:43" s="508" customFormat="1" ht="27" customHeight="1">
      <c r="A90" s="511"/>
      <c r="B90" s="512"/>
      <c r="C90" s="513" t="s">
        <v>29</v>
      </c>
      <c r="D90" s="163"/>
      <c r="E90" s="163"/>
      <c r="F90" s="528"/>
      <c r="G90" s="226">
        <v>53957.685</v>
      </c>
      <c r="H90" s="243"/>
      <c r="I90" s="528">
        <f t="shared" si="15"/>
        <v>53957.685</v>
      </c>
      <c r="J90" s="424">
        <v>29.894</v>
      </c>
      <c r="K90" s="226">
        <v>19143.388</v>
      </c>
      <c r="L90" s="529">
        <f t="shared" si="13"/>
        <v>73130.967</v>
      </c>
      <c r="M90" s="521"/>
      <c r="N90" s="671"/>
      <c r="O90" s="709"/>
      <c r="P90" s="297"/>
      <c r="Q90" s="297"/>
      <c r="R90" s="297"/>
      <c r="S90" s="297"/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7"/>
      <c r="AH90" s="297"/>
      <c r="AI90" s="297"/>
      <c r="AJ90" s="297"/>
      <c r="AK90" s="298"/>
      <c r="AL90" s="298"/>
      <c r="AM90" s="297"/>
      <c r="AN90" s="298"/>
      <c r="AO90" s="298"/>
      <c r="AP90" s="297"/>
      <c r="AQ90" s="506"/>
    </row>
    <row r="91" spans="1:43" s="508" customFormat="1" ht="27" customHeight="1">
      <c r="A91" s="521" t="s">
        <v>100</v>
      </c>
      <c r="B91" s="295"/>
      <c r="C91" s="523" t="s">
        <v>24</v>
      </c>
      <c r="D91" s="158"/>
      <c r="E91" s="158">
        <v>0.2239</v>
      </c>
      <c r="F91" s="233">
        <f t="shared" si="14"/>
        <v>0.2239</v>
      </c>
      <c r="G91" s="225">
        <v>0.0224</v>
      </c>
      <c r="H91" s="242"/>
      <c r="I91" s="233">
        <f t="shared" si="15"/>
        <v>0.0224</v>
      </c>
      <c r="J91" s="423"/>
      <c r="K91" s="225"/>
      <c r="L91" s="525">
        <f t="shared" si="13"/>
        <v>0.2463</v>
      </c>
      <c r="M91" s="521"/>
      <c r="N91" s="671"/>
      <c r="O91" s="709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7"/>
      <c r="AC91" s="297"/>
      <c r="AD91" s="297"/>
      <c r="AE91" s="297"/>
      <c r="AF91" s="297"/>
      <c r="AG91" s="297"/>
      <c r="AH91" s="297"/>
      <c r="AI91" s="297"/>
      <c r="AJ91" s="297"/>
      <c r="AK91" s="298"/>
      <c r="AL91" s="298"/>
      <c r="AM91" s="297"/>
      <c r="AN91" s="298"/>
      <c r="AO91" s="298"/>
      <c r="AP91" s="297"/>
      <c r="AQ91" s="506"/>
    </row>
    <row r="92" spans="1:43" s="508" customFormat="1" ht="27" customHeight="1">
      <c r="A92" s="511"/>
      <c r="B92" s="512"/>
      <c r="C92" s="513" t="s">
        <v>29</v>
      </c>
      <c r="D92" s="163"/>
      <c r="E92" s="163">
        <v>153.993</v>
      </c>
      <c r="F92" s="528">
        <f t="shared" si="14"/>
        <v>153.993</v>
      </c>
      <c r="G92" s="226">
        <v>60.228</v>
      </c>
      <c r="H92" s="243"/>
      <c r="I92" s="528">
        <f t="shared" si="15"/>
        <v>60.228</v>
      </c>
      <c r="J92" s="424">
        <v>2.972</v>
      </c>
      <c r="K92" s="226"/>
      <c r="L92" s="529">
        <f t="shared" si="13"/>
        <v>217.193</v>
      </c>
      <c r="M92" s="521"/>
      <c r="N92" s="671"/>
      <c r="O92" s="709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7"/>
      <c r="AH92" s="297"/>
      <c r="AI92" s="297"/>
      <c r="AJ92" s="297"/>
      <c r="AK92" s="298"/>
      <c r="AL92" s="298"/>
      <c r="AM92" s="297"/>
      <c r="AN92" s="298"/>
      <c r="AO92" s="298"/>
      <c r="AP92" s="297"/>
      <c r="AQ92" s="506"/>
    </row>
    <row r="93" spans="1:43" s="508" customFormat="1" ht="27" customHeight="1">
      <c r="A93" s="521" t="s">
        <v>101</v>
      </c>
      <c r="B93" s="295"/>
      <c r="C93" s="523" t="s">
        <v>24</v>
      </c>
      <c r="D93" s="158">
        <v>0.1675</v>
      </c>
      <c r="E93" s="158">
        <v>0.9346</v>
      </c>
      <c r="F93" s="233">
        <f t="shared" si="14"/>
        <v>1.1021</v>
      </c>
      <c r="G93" s="225">
        <v>6.1956</v>
      </c>
      <c r="H93" s="242"/>
      <c r="I93" s="233">
        <f t="shared" si="15"/>
        <v>6.1956</v>
      </c>
      <c r="J93" s="423">
        <v>0.0281</v>
      </c>
      <c r="K93" s="225">
        <v>0.0435</v>
      </c>
      <c r="L93" s="525">
        <f t="shared" si="13"/>
        <v>7.3693</v>
      </c>
      <c r="M93" s="521"/>
      <c r="N93" s="671"/>
      <c r="O93" s="709"/>
      <c r="P93" s="297"/>
      <c r="Q93" s="297"/>
      <c r="R93" s="297"/>
      <c r="S93" s="297"/>
      <c r="T93" s="297"/>
      <c r="U93" s="297"/>
      <c r="V93" s="297"/>
      <c r="W93" s="297"/>
      <c r="X93" s="297"/>
      <c r="Y93" s="297"/>
      <c r="Z93" s="297"/>
      <c r="AA93" s="297"/>
      <c r="AB93" s="297"/>
      <c r="AC93" s="297"/>
      <c r="AD93" s="297"/>
      <c r="AE93" s="297"/>
      <c r="AF93" s="297"/>
      <c r="AG93" s="297"/>
      <c r="AH93" s="297"/>
      <c r="AI93" s="297"/>
      <c r="AJ93" s="297"/>
      <c r="AK93" s="298"/>
      <c r="AL93" s="298"/>
      <c r="AM93" s="297"/>
      <c r="AN93" s="298"/>
      <c r="AO93" s="298"/>
      <c r="AP93" s="297"/>
      <c r="AQ93" s="506"/>
    </row>
    <row r="94" spans="1:43" s="508" customFormat="1" ht="27" customHeight="1">
      <c r="A94" s="511"/>
      <c r="B94" s="512"/>
      <c r="C94" s="513" t="s">
        <v>29</v>
      </c>
      <c r="D94" s="163">
        <v>371.175060207976</v>
      </c>
      <c r="E94" s="163">
        <v>1562.317</v>
      </c>
      <c r="F94" s="528">
        <f t="shared" si="14"/>
        <v>1933.492060207976</v>
      </c>
      <c r="G94" s="226">
        <v>11456.643</v>
      </c>
      <c r="H94" s="243"/>
      <c r="I94" s="528">
        <f t="shared" si="15"/>
        <v>11456.643</v>
      </c>
      <c r="J94" s="424">
        <v>40.919</v>
      </c>
      <c r="K94" s="226">
        <v>36.467</v>
      </c>
      <c r="L94" s="529">
        <f t="shared" si="13"/>
        <v>13467.521060207977</v>
      </c>
      <c r="M94" s="521"/>
      <c r="N94" s="671"/>
      <c r="O94" s="709"/>
      <c r="P94" s="297"/>
      <c r="Q94" s="297"/>
      <c r="R94" s="297"/>
      <c r="S94" s="297"/>
      <c r="T94" s="297"/>
      <c r="U94" s="297"/>
      <c r="V94" s="297"/>
      <c r="W94" s="297"/>
      <c r="X94" s="297"/>
      <c r="Y94" s="297"/>
      <c r="Z94" s="297"/>
      <c r="AA94" s="297"/>
      <c r="AB94" s="297"/>
      <c r="AC94" s="297"/>
      <c r="AD94" s="297"/>
      <c r="AE94" s="297"/>
      <c r="AF94" s="297"/>
      <c r="AG94" s="297"/>
      <c r="AH94" s="297"/>
      <c r="AI94" s="297"/>
      <c r="AJ94" s="297"/>
      <c r="AK94" s="298"/>
      <c r="AL94" s="298"/>
      <c r="AM94" s="297"/>
      <c r="AN94" s="298"/>
      <c r="AO94" s="298"/>
      <c r="AP94" s="297"/>
      <c r="AQ94" s="506"/>
    </row>
    <row r="95" spans="1:43" s="508" customFormat="1" ht="27" customHeight="1">
      <c r="A95" s="521" t="s">
        <v>102</v>
      </c>
      <c r="B95" s="295"/>
      <c r="C95" s="523" t="s">
        <v>24</v>
      </c>
      <c r="D95" s="158"/>
      <c r="E95" s="158"/>
      <c r="F95" s="233"/>
      <c r="G95" s="225">
        <v>0.0994</v>
      </c>
      <c r="H95" s="242"/>
      <c r="I95" s="233">
        <f t="shared" si="15"/>
        <v>0.0994</v>
      </c>
      <c r="J95" s="423">
        <v>0.007</v>
      </c>
      <c r="K95" s="225"/>
      <c r="L95" s="525">
        <f t="shared" si="13"/>
        <v>0.10640000000000001</v>
      </c>
      <c r="M95" s="521"/>
      <c r="N95" s="671"/>
      <c r="O95" s="709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297"/>
      <c r="AH95" s="297"/>
      <c r="AI95" s="297"/>
      <c r="AJ95" s="297"/>
      <c r="AK95" s="298"/>
      <c r="AL95" s="298"/>
      <c r="AM95" s="297"/>
      <c r="AN95" s="298"/>
      <c r="AO95" s="298"/>
      <c r="AP95" s="297"/>
      <c r="AQ95" s="506"/>
    </row>
    <row r="96" spans="1:43" s="508" customFormat="1" ht="27" customHeight="1">
      <c r="A96" s="511"/>
      <c r="B96" s="512"/>
      <c r="C96" s="513" t="s">
        <v>29</v>
      </c>
      <c r="D96" s="163"/>
      <c r="E96" s="163"/>
      <c r="F96" s="528"/>
      <c r="G96" s="226">
        <v>29.61</v>
      </c>
      <c r="H96" s="243"/>
      <c r="I96" s="528">
        <f t="shared" si="15"/>
        <v>29.61</v>
      </c>
      <c r="J96" s="424">
        <v>5.145</v>
      </c>
      <c r="K96" s="226"/>
      <c r="L96" s="529">
        <f t="shared" si="13"/>
        <v>34.754999999999995</v>
      </c>
      <c r="M96" s="521"/>
      <c r="N96" s="671"/>
      <c r="O96" s="709"/>
      <c r="P96" s="297"/>
      <c r="Q96" s="297"/>
      <c r="R96" s="297"/>
      <c r="S96" s="297"/>
      <c r="T96" s="297"/>
      <c r="U96" s="297"/>
      <c r="V96" s="297"/>
      <c r="W96" s="297"/>
      <c r="X96" s="297"/>
      <c r="Y96" s="297"/>
      <c r="Z96" s="297"/>
      <c r="AA96" s="297"/>
      <c r="AB96" s="297"/>
      <c r="AC96" s="297"/>
      <c r="AD96" s="297"/>
      <c r="AE96" s="297"/>
      <c r="AF96" s="297"/>
      <c r="AG96" s="297"/>
      <c r="AH96" s="297"/>
      <c r="AI96" s="297"/>
      <c r="AJ96" s="297"/>
      <c r="AK96" s="298"/>
      <c r="AL96" s="298"/>
      <c r="AM96" s="297"/>
      <c r="AN96" s="298"/>
      <c r="AO96" s="298"/>
      <c r="AP96" s="297"/>
      <c r="AQ96" s="506"/>
    </row>
    <row r="97" spans="1:43" s="508" customFormat="1" ht="27" customHeight="1">
      <c r="A97" s="521" t="s">
        <v>103</v>
      </c>
      <c r="B97" s="295"/>
      <c r="C97" s="523" t="s">
        <v>24</v>
      </c>
      <c r="D97" s="158"/>
      <c r="E97" s="158"/>
      <c r="F97" s="233"/>
      <c r="G97" s="225"/>
      <c r="H97" s="242"/>
      <c r="I97" s="233"/>
      <c r="J97" s="423">
        <v>0.003</v>
      </c>
      <c r="K97" s="225"/>
      <c r="L97" s="525">
        <f>F97+J97+I97+K97</f>
        <v>0.003</v>
      </c>
      <c r="M97" s="521"/>
      <c r="N97" s="671"/>
      <c r="O97" s="709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7"/>
      <c r="AH97" s="297"/>
      <c r="AI97" s="297"/>
      <c r="AJ97" s="297"/>
      <c r="AK97" s="298"/>
      <c r="AL97" s="298"/>
      <c r="AM97" s="297"/>
      <c r="AN97" s="298"/>
      <c r="AO97" s="298"/>
      <c r="AP97" s="297"/>
      <c r="AQ97" s="506"/>
    </row>
    <row r="98" spans="1:43" s="508" customFormat="1" ht="27" customHeight="1">
      <c r="A98" s="511"/>
      <c r="B98" s="512"/>
      <c r="C98" s="513" t="s">
        <v>29</v>
      </c>
      <c r="D98" s="163"/>
      <c r="E98" s="163"/>
      <c r="F98" s="528"/>
      <c r="G98" s="226"/>
      <c r="H98" s="243"/>
      <c r="I98" s="528"/>
      <c r="J98" s="424">
        <v>2.52</v>
      </c>
      <c r="K98" s="226"/>
      <c r="L98" s="529">
        <f>F98+J98+I98+K98</f>
        <v>2.52</v>
      </c>
      <c r="M98" s="521"/>
      <c r="N98" s="671"/>
      <c r="O98" s="709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297"/>
      <c r="AG98" s="297"/>
      <c r="AH98" s="297"/>
      <c r="AI98" s="297"/>
      <c r="AJ98" s="297"/>
      <c r="AK98" s="298"/>
      <c r="AL98" s="298"/>
      <c r="AM98" s="297"/>
      <c r="AN98" s="298"/>
      <c r="AO98" s="298"/>
      <c r="AP98" s="297"/>
      <c r="AQ98" s="506"/>
    </row>
    <row r="99" spans="1:43" s="508" customFormat="1" ht="27" customHeight="1">
      <c r="A99" s="521" t="s">
        <v>104</v>
      </c>
      <c r="B99" s="295"/>
      <c r="C99" s="523" t="s">
        <v>24</v>
      </c>
      <c r="D99" s="158">
        <v>2.8173</v>
      </c>
      <c r="E99" s="158">
        <v>327.6413</v>
      </c>
      <c r="F99" s="233">
        <f t="shared" si="14"/>
        <v>330.4586</v>
      </c>
      <c r="G99" s="225">
        <v>203.3168</v>
      </c>
      <c r="H99" s="242"/>
      <c r="I99" s="233">
        <f t="shared" si="15"/>
        <v>203.3168</v>
      </c>
      <c r="J99" s="423">
        <v>8.9605</v>
      </c>
      <c r="K99" s="225">
        <v>2.7082</v>
      </c>
      <c r="L99" s="525">
        <f>F99+J99+I99+K99</f>
        <v>545.4441</v>
      </c>
      <c r="M99" s="521"/>
      <c r="N99" s="671"/>
      <c r="O99" s="709"/>
      <c r="P99" s="297"/>
      <c r="Q99" s="297"/>
      <c r="R99" s="297"/>
      <c r="S99" s="297"/>
      <c r="T99" s="297"/>
      <c r="U99" s="297"/>
      <c r="V99" s="297"/>
      <c r="W99" s="297"/>
      <c r="X99" s="297"/>
      <c r="Y99" s="297"/>
      <c r="Z99" s="297"/>
      <c r="AA99" s="297"/>
      <c r="AB99" s="297"/>
      <c r="AC99" s="297"/>
      <c r="AD99" s="297"/>
      <c r="AE99" s="297"/>
      <c r="AF99" s="297"/>
      <c r="AG99" s="297"/>
      <c r="AH99" s="297"/>
      <c r="AI99" s="297"/>
      <c r="AJ99" s="297"/>
      <c r="AK99" s="298"/>
      <c r="AL99" s="298"/>
      <c r="AM99" s="297"/>
      <c r="AN99" s="298"/>
      <c r="AO99" s="298"/>
      <c r="AP99" s="297"/>
      <c r="AQ99" s="506"/>
    </row>
    <row r="100" spans="1:43" s="508" customFormat="1" ht="27" customHeight="1">
      <c r="A100" s="511"/>
      <c r="B100" s="512"/>
      <c r="C100" s="513" t="s">
        <v>29</v>
      </c>
      <c r="D100" s="163">
        <v>7263.377228185953</v>
      </c>
      <c r="E100" s="163">
        <v>96599.21</v>
      </c>
      <c r="F100" s="528">
        <f t="shared" si="14"/>
        <v>103862.58722818596</v>
      </c>
      <c r="G100" s="226">
        <v>89217.069</v>
      </c>
      <c r="H100" s="243"/>
      <c r="I100" s="528">
        <f t="shared" si="15"/>
        <v>89217.069</v>
      </c>
      <c r="J100" s="424">
        <v>10130.955</v>
      </c>
      <c r="K100" s="226">
        <v>1625.929</v>
      </c>
      <c r="L100" s="529">
        <f>F100+J100+I100+K100</f>
        <v>204836.54022818597</v>
      </c>
      <c r="M100" s="521"/>
      <c r="N100" s="671"/>
      <c r="O100" s="709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7"/>
      <c r="AG100" s="297"/>
      <c r="AH100" s="297"/>
      <c r="AI100" s="297"/>
      <c r="AJ100" s="297"/>
      <c r="AK100" s="298"/>
      <c r="AL100" s="298"/>
      <c r="AM100" s="297"/>
      <c r="AN100" s="298"/>
      <c r="AO100" s="298"/>
      <c r="AP100" s="297"/>
      <c r="AQ100" s="506"/>
    </row>
    <row r="101" spans="1:43" s="508" customFormat="1" ht="27" customHeight="1">
      <c r="A101" s="521" t="s">
        <v>105</v>
      </c>
      <c r="B101" s="295"/>
      <c r="C101" s="523" t="s">
        <v>24</v>
      </c>
      <c r="D101" s="188">
        <f aca="true" t="shared" si="17" ref="D101:K102">D10+D12+D24+D30+D38+D40+D42+D44+D46+D48+D50+D52+D54+D60+D73+D85+D87+D89+D91+D93+D95+D97+D99</f>
        <v>105.19769999999998</v>
      </c>
      <c r="E101" s="188">
        <f t="shared" si="17"/>
        <v>454.87969999999996</v>
      </c>
      <c r="F101" s="233">
        <f t="shared" si="17"/>
        <v>560.0774</v>
      </c>
      <c r="G101" s="581">
        <f>G10+G12+G24+G30+G38+G40+G42+G44+G46+G48+G50+G52+G54+G60+G73+G85+G87+G89+G91+G93+G95+G97+G99</f>
        <v>3868.175</v>
      </c>
      <c r="H101" s="565"/>
      <c r="I101" s="233">
        <f>I10+I12+I24+I30+I38+I40+I42+I44+I46+I48+I50+I52+I54+I60+I73+I85+I87+I89+I91+I93+I95+I97+I99</f>
        <v>3868.175</v>
      </c>
      <c r="J101" s="233">
        <f t="shared" si="17"/>
        <v>1146.6680999999999</v>
      </c>
      <c r="K101" s="566">
        <f t="shared" si="17"/>
        <v>553.7577</v>
      </c>
      <c r="L101" s="525">
        <f t="shared" si="13"/>
        <v>6128.6782</v>
      </c>
      <c r="M101" s="521"/>
      <c r="N101" s="671"/>
      <c r="O101" s="709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97"/>
      <c r="AH101" s="297"/>
      <c r="AI101" s="297"/>
      <c r="AJ101" s="297"/>
      <c r="AK101" s="298"/>
      <c r="AL101" s="298"/>
      <c r="AM101" s="297"/>
      <c r="AN101" s="298"/>
      <c r="AO101" s="298"/>
      <c r="AP101" s="297"/>
      <c r="AQ101" s="506"/>
    </row>
    <row r="102" spans="1:43" s="508" customFormat="1" ht="27" customHeight="1">
      <c r="A102" s="511"/>
      <c r="B102" s="512"/>
      <c r="C102" s="513" t="s">
        <v>29</v>
      </c>
      <c r="D102" s="368">
        <f t="shared" si="17"/>
        <v>106562.86878546806</v>
      </c>
      <c r="E102" s="368">
        <f t="shared" si="17"/>
        <v>205549.37099999998</v>
      </c>
      <c r="F102" s="528">
        <f t="shared" si="17"/>
        <v>312112.239785468</v>
      </c>
      <c r="G102" s="589">
        <f t="shared" si="17"/>
        <v>587528.1419999999</v>
      </c>
      <c r="H102" s="567"/>
      <c r="I102" s="528">
        <f>I11+I13+I25+I31+I39+I41+I43+I45+I47+I49+I51+I53+I55+I61+I74+I86+I88+I90+I92+I94+I96+I98+I100</f>
        <v>587528.1419999999</v>
      </c>
      <c r="J102" s="528">
        <f t="shared" si="17"/>
        <v>377067.259</v>
      </c>
      <c r="K102" s="568">
        <f t="shared" si="17"/>
        <v>58224.72899999999</v>
      </c>
      <c r="L102" s="529">
        <f t="shared" si="13"/>
        <v>1334932.3697854679</v>
      </c>
      <c r="M102" s="521"/>
      <c r="N102" s="671"/>
      <c r="O102" s="709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297"/>
      <c r="AC102" s="297"/>
      <c r="AD102" s="297"/>
      <c r="AE102" s="297"/>
      <c r="AF102" s="297"/>
      <c r="AG102" s="297"/>
      <c r="AH102" s="297"/>
      <c r="AI102" s="297"/>
      <c r="AJ102" s="297"/>
      <c r="AK102" s="298"/>
      <c r="AL102" s="298"/>
      <c r="AM102" s="297"/>
      <c r="AN102" s="298"/>
      <c r="AO102" s="298"/>
      <c r="AP102" s="297"/>
      <c r="AQ102" s="506"/>
    </row>
    <row r="103" spans="1:43" s="508" customFormat="1" ht="27" customHeight="1">
      <c r="A103" s="521" t="s">
        <v>128</v>
      </c>
      <c r="B103" s="522" t="s">
        <v>106</v>
      </c>
      <c r="C103" s="523" t="s">
        <v>24</v>
      </c>
      <c r="D103" s="158"/>
      <c r="E103" s="158"/>
      <c r="F103" s="233"/>
      <c r="G103" s="225">
        <v>0.4632</v>
      </c>
      <c r="H103" s="242"/>
      <c r="I103" s="233">
        <f>G103+H103</f>
        <v>0.4632</v>
      </c>
      <c r="J103" s="423">
        <v>0.777</v>
      </c>
      <c r="K103" s="225">
        <v>0.0247</v>
      </c>
      <c r="L103" s="525">
        <f t="shared" si="13"/>
        <v>1.2649</v>
      </c>
      <c r="M103" s="521"/>
      <c r="N103" s="671"/>
      <c r="O103" s="709"/>
      <c r="P103" s="297"/>
      <c r="Q103" s="297"/>
      <c r="R103" s="297"/>
      <c r="S103" s="297"/>
      <c r="T103" s="297"/>
      <c r="U103" s="297"/>
      <c r="V103" s="297"/>
      <c r="W103" s="297"/>
      <c r="X103" s="297"/>
      <c r="Y103" s="297"/>
      <c r="Z103" s="297"/>
      <c r="AA103" s="297"/>
      <c r="AB103" s="297"/>
      <c r="AC103" s="297"/>
      <c r="AD103" s="297"/>
      <c r="AE103" s="297"/>
      <c r="AF103" s="297"/>
      <c r="AG103" s="297"/>
      <c r="AH103" s="297"/>
      <c r="AI103" s="297"/>
      <c r="AJ103" s="297"/>
      <c r="AK103" s="298"/>
      <c r="AL103" s="298"/>
      <c r="AM103" s="297"/>
      <c r="AN103" s="298"/>
      <c r="AO103" s="298"/>
      <c r="AP103" s="297"/>
      <c r="AQ103" s="506"/>
    </row>
    <row r="104" spans="1:43" s="508" customFormat="1" ht="27" customHeight="1">
      <c r="A104" s="521" t="s">
        <v>128</v>
      </c>
      <c r="B104" s="513"/>
      <c r="C104" s="513" t="s">
        <v>29</v>
      </c>
      <c r="D104" s="163"/>
      <c r="E104" s="163"/>
      <c r="F104" s="528"/>
      <c r="G104" s="226">
        <v>1385.043</v>
      </c>
      <c r="H104" s="243"/>
      <c r="I104" s="528">
        <f t="shared" si="15"/>
        <v>1385.043</v>
      </c>
      <c r="J104" s="424">
        <v>188.278</v>
      </c>
      <c r="K104" s="226">
        <v>84.483</v>
      </c>
      <c r="L104" s="529">
        <f t="shared" si="13"/>
        <v>1657.8039999999999</v>
      </c>
      <c r="M104" s="521"/>
      <c r="N104" s="671"/>
      <c r="O104" s="709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297"/>
      <c r="AC104" s="297"/>
      <c r="AD104" s="297"/>
      <c r="AE104" s="297"/>
      <c r="AF104" s="297"/>
      <c r="AG104" s="297"/>
      <c r="AH104" s="297"/>
      <c r="AI104" s="297"/>
      <c r="AJ104" s="297"/>
      <c r="AK104" s="298"/>
      <c r="AL104" s="298"/>
      <c r="AM104" s="297"/>
      <c r="AN104" s="298"/>
      <c r="AO104" s="298"/>
      <c r="AP104" s="297"/>
      <c r="AQ104" s="506"/>
    </row>
    <row r="105" spans="1:43" s="508" customFormat="1" ht="27" customHeight="1">
      <c r="A105" s="526" t="s">
        <v>107</v>
      </c>
      <c r="B105" s="522" t="s">
        <v>108</v>
      </c>
      <c r="C105" s="523" t="s">
        <v>24</v>
      </c>
      <c r="D105" s="158">
        <v>0.4606</v>
      </c>
      <c r="E105" s="158">
        <v>0.5511</v>
      </c>
      <c r="F105" s="233">
        <f t="shared" si="14"/>
        <v>1.0117</v>
      </c>
      <c r="G105" s="225">
        <v>12.0292</v>
      </c>
      <c r="H105" s="242"/>
      <c r="I105" s="233">
        <f t="shared" si="15"/>
        <v>12.0292</v>
      </c>
      <c r="J105" s="423">
        <v>2.2628</v>
      </c>
      <c r="K105" s="225">
        <v>1.3667</v>
      </c>
      <c r="L105" s="525">
        <f t="shared" si="13"/>
        <v>16.6704</v>
      </c>
      <c r="M105" s="521"/>
      <c r="N105" s="671"/>
      <c r="O105" s="709"/>
      <c r="P105" s="297"/>
      <c r="Q105" s="297"/>
      <c r="R105" s="297"/>
      <c r="S105" s="297"/>
      <c r="T105" s="297"/>
      <c r="U105" s="297"/>
      <c r="V105" s="297"/>
      <c r="W105" s="297"/>
      <c r="X105" s="297"/>
      <c r="Y105" s="297"/>
      <c r="Z105" s="297"/>
      <c r="AA105" s="297"/>
      <c r="AB105" s="297"/>
      <c r="AC105" s="297"/>
      <c r="AD105" s="297"/>
      <c r="AE105" s="297"/>
      <c r="AF105" s="297"/>
      <c r="AG105" s="297"/>
      <c r="AH105" s="297"/>
      <c r="AI105" s="297"/>
      <c r="AJ105" s="297"/>
      <c r="AK105" s="298"/>
      <c r="AL105" s="298"/>
      <c r="AM105" s="297"/>
      <c r="AN105" s="298"/>
      <c r="AO105" s="298"/>
      <c r="AP105" s="297"/>
      <c r="AQ105" s="506"/>
    </row>
    <row r="106" spans="1:43" s="508" customFormat="1" ht="27" customHeight="1">
      <c r="A106" s="526" t="s">
        <v>128</v>
      </c>
      <c r="B106" s="513"/>
      <c r="C106" s="513" t="s">
        <v>29</v>
      </c>
      <c r="D106" s="163">
        <v>478.57957762996716</v>
      </c>
      <c r="E106" s="163">
        <v>320.525</v>
      </c>
      <c r="F106" s="528">
        <f t="shared" si="14"/>
        <v>799.1045776299671</v>
      </c>
      <c r="G106" s="226">
        <v>4340.177</v>
      </c>
      <c r="H106" s="243"/>
      <c r="I106" s="528">
        <f t="shared" si="15"/>
        <v>4340.177</v>
      </c>
      <c r="J106" s="424">
        <v>2407.727</v>
      </c>
      <c r="K106" s="226">
        <v>798.978</v>
      </c>
      <c r="L106" s="529">
        <f t="shared" si="13"/>
        <v>8345.986577629967</v>
      </c>
      <c r="M106" s="521"/>
      <c r="N106" s="671"/>
      <c r="O106" s="709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7"/>
      <c r="AC106" s="297"/>
      <c r="AD106" s="297"/>
      <c r="AE106" s="297"/>
      <c r="AF106" s="297"/>
      <c r="AG106" s="297"/>
      <c r="AH106" s="297"/>
      <c r="AI106" s="297"/>
      <c r="AJ106" s="297"/>
      <c r="AK106" s="298"/>
      <c r="AL106" s="298"/>
      <c r="AM106" s="297"/>
      <c r="AN106" s="298"/>
      <c r="AO106" s="298"/>
      <c r="AP106" s="297"/>
      <c r="AQ106" s="506"/>
    </row>
    <row r="107" spans="1:43" s="508" customFormat="1" ht="27" customHeight="1">
      <c r="A107" s="526" t="s">
        <v>128</v>
      </c>
      <c r="B107" s="522" t="s">
        <v>109</v>
      </c>
      <c r="C107" s="523" t="s">
        <v>24</v>
      </c>
      <c r="D107" s="158">
        <v>0.5136</v>
      </c>
      <c r="E107" s="158">
        <v>1.4862</v>
      </c>
      <c r="F107" s="233">
        <f t="shared" si="14"/>
        <v>1.9998</v>
      </c>
      <c r="G107" s="225">
        <v>96.0708</v>
      </c>
      <c r="H107" s="242"/>
      <c r="I107" s="233">
        <f t="shared" si="15"/>
        <v>96.0708</v>
      </c>
      <c r="J107" s="423">
        <v>0.7551</v>
      </c>
      <c r="K107" s="225">
        <v>0.0197</v>
      </c>
      <c r="L107" s="525">
        <f t="shared" si="13"/>
        <v>98.84540000000001</v>
      </c>
      <c r="M107" s="521"/>
      <c r="N107" s="671"/>
      <c r="O107" s="709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7"/>
      <c r="AE107" s="297"/>
      <c r="AF107" s="297"/>
      <c r="AG107" s="297"/>
      <c r="AH107" s="297"/>
      <c r="AI107" s="297"/>
      <c r="AJ107" s="297"/>
      <c r="AK107" s="298"/>
      <c r="AL107" s="298"/>
      <c r="AM107" s="297"/>
      <c r="AN107" s="298"/>
      <c r="AO107" s="298"/>
      <c r="AP107" s="297"/>
      <c r="AQ107" s="506"/>
    </row>
    <row r="108" spans="1:43" s="508" customFormat="1" ht="27" customHeight="1">
      <c r="A108" s="526"/>
      <c r="B108" s="513"/>
      <c r="C108" s="513" t="s">
        <v>29</v>
      </c>
      <c r="D108" s="163">
        <v>220.84863582366057</v>
      </c>
      <c r="E108" s="163">
        <v>899.191</v>
      </c>
      <c r="F108" s="528">
        <f t="shared" si="14"/>
        <v>1120.0396358236605</v>
      </c>
      <c r="G108" s="226">
        <v>48904.358</v>
      </c>
      <c r="H108" s="243"/>
      <c r="I108" s="528">
        <f t="shared" si="15"/>
        <v>48904.358</v>
      </c>
      <c r="J108" s="424">
        <v>216.929</v>
      </c>
      <c r="K108" s="226">
        <v>21.599</v>
      </c>
      <c r="L108" s="529">
        <f t="shared" si="13"/>
        <v>50262.92563582366</v>
      </c>
      <c r="M108" s="521"/>
      <c r="N108" s="671"/>
      <c r="O108" s="709"/>
      <c r="P108" s="297"/>
      <c r="Q108" s="297"/>
      <c r="R108" s="297"/>
      <c r="S108" s="297"/>
      <c r="T108" s="297"/>
      <c r="U108" s="297"/>
      <c r="V108" s="297"/>
      <c r="W108" s="297"/>
      <c r="X108" s="297"/>
      <c r="Y108" s="297"/>
      <c r="Z108" s="297"/>
      <c r="AA108" s="297"/>
      <c r="AB108" s="297"/>
      <c r="AC108" s="297"/>
      <c r="AD108" s="297"/>
      <c r="AE108" s="297"/>
      <c r="AF108" s="297"/>
      <c r="AG108" s="297"/>
      <c r="AH108" s="297"/>
      <c r="AI108" s="297"/>
      <c r="AJ108" s="297"/>
      <c r="AK108" s="298"/>
      <c r="AL108" s="298"/>
      <c r="AM108" s="297"/>
      <c r="AN108" s="298"/>
      <c r="AO108" s="298"/>
      <c r="AP108" s="297"/>
      <c r="AQ108" s="506"/>
    </row>
    <row r="109" spans="1:43" s="508" customFormat="1" ht="27" customHeight="1">
      <c r="A109" s="526" t="s">
        <v>110</v>
      </c>
      <c r="B109" s="522" t="s">
        <v>111</v>
      </c>
      <c r="C109" s="523" t="s">
        <v>24</v>
      </c>
      <c r="D109" s="158">
        <v>0.009</v>
      </c>
      <c r="E109" s="158">
        <v>0.0056</v>
      </c>
      <c r="F109" s="233">
        <f t="shared" si="14"/>
        <v>0.014599999999999998</v>
      </c>
      <c r="G109" s="225">
        <v>0.1157</v>
      </c>
      <c r="H109" s="242"/>
      <c r="I109" s="233">
        <f t="shared" si="15"/>
        <v>0.1157</v>
      </c>
      <c r="J109" s="423">
        <v>0.01</v>
      </c>
      <c r="K109" s="225"/>
      <c r="L109" s="525">
        <f t="shared" si="13"/>
        <v>0.14029999999999998</v>
      </c>
      <c r="M109" s="521"/>
      <c r="N109" s="671"/>
      <c r="O109" s="709"/>
      <c r="P109" s="297"/>
      <c r="Q109" s="297"/>
      <c r="R109" s="297"/>
      <c r="S109" s="297"/>
      <c r="T109" s="297"/>
      <c r="U109" s="297"/>
      <c r="V109" s="297"/>
      <c r="W109" s="297"/>
      <c r="X109" s="297"/>
      <c r="Y109" s="297"/>
      <c r="Z109" s="297"/>
      <c r="AA109" s="297"/>
      <c r="AB109" s="297"/>
      <c r="AC109" s="297"/>
      <c r="AD109" s="297"/>
      <c r="AE109" s="297"/>
      <c r="AF109" s="297"/>
      <c r="AG109" s="297"/>
      <c r="AH109" s="297"/>
      <c r="AI109" s="297"/>
      <c r="AJ109" s="297"/>
      <c r="AK109" s="298"/>
      <c r="AL109" s="298"/>
      <c r="AM109" s="297"/>
      <c r="AN109" s="298"/>
      <c r="AO109" s="298"/>
      <c r="AP109" s="297"/>
      <c r="AQ109" s="506"/>
    </row>
    <row r="110" spans="1:43" s="508" customFormat="1" ht="27" customHeight="1">
      <c r="A110" s="526"/>
      <c r="B110" s="513"/>
      <c r="C110" s="513" t="s">
        <v>29</v>
      </c>
      <c r="D110" s="163">
        <v>5.670000919725801</v>
      </c>
      <c r="E110" s="163">
        <v>43.155</v>
      </c>
      <c r="F110" s="528">
        <f t="shared" si="14"/>
        <v>48.8250009197258</v>
      </c>
      <c r="G110" s="226">
        <v>1019.319</v>
      </c>
      <c r="H110" s="243"/>
      <c r="I110" s="528">
        <f t="shared" si="15"/>
        <v>1019.319</v>
      </c>
      <c r="J110" s="424">
        <v>17.423</v>
      </c>
      <c r="K110" s="226"/>
      <c r="L110" s="529">
        <f t="shared" si="13"/>
        <v>1085.5670009197258</v>
      </c>
      <c r="M110" s="521"/>
      <c r="N110" s="671"/>
      <c r="O110" s="709"/>
      <c r="P110" s="297"/>
      <c r="Q110" s="297"/>
      <c r="R110" s="297"/>
      <c r="S110" s="297"/>
      <c r="T110" s="297"/>
      <c r="U110" s="297"/>
      <c r="V110" s="297"/>
      <c r="W110" s="297"/>
      <c r="X110" s="297"/>
      <c r="Y110" s="297"/>
      <c r="Z110" s="297"/>
      <c r="AA110" s="297"/>
      <c r="AB110" s="297"/>
      <c r="AC110" s="297"/>
      <c r="AD110" s="297"/>
      <c r="AE110" s="297"/>
      <c r="AF110" s="297"/>
      <c r="AG110" s="297"/>
      <c r="AH110" s="297"/>
      <c r="AI110" s="297"/>
      <c r="AJ110" s="297"/>
      <c r="AK110" s="298"/>
      <c r="AL110" s="298"/>
      <c r="AM110" s="297"/>
      <c r="AN110" s="298"/>
      <c r="AO110" s="298"/>
      <c r="AP110" s="297"/>
      <c r="AQ110" s="506"/>
    </row>
    <row r="111" spans="1:43" s="508" customFormat="1" ht="27" customHeight="1">
      <c r="A111" s="526"/>
      <c r="B111" s="522" t="s">
        <v>112</v>
      </c>
      <c r="C111" s="523" t="s">
        <v>24</v>
      </c>
      <c r="D111" s="158">
        <v>0.3053</v>
      </c>
      <c r="E111" s="158">
        <v>0.1105</v>
      </c>
      <c r="F111" s="233">
        <f t="shared" si="14"/>
        <v>0.4158</v>
      </c>
      <c r="G111" s="225">
        <v>4.586</v>
      </c>
      <c r="H111" s="242"/>
      <c r="I111" s="233">
        <f t="shared" si="15"/>
        <v>4.586</v>
      </c>
      <c r="J111" s="423">
        <v>1.9811</v>
      </c>
      <c r="K111" s="225">
        <v>0.537</v>
      </c>
      <c r="L111" s="525">
        <f t="shared" si="13"/>
        <v>7.519900000000001</v>
      </c>
      <c r="M111" s="521"/>
      <c r="N111" s="671"/>
      <c r="O111" s="709"/>
      <c r="P111" s="297"/>
      <c r="Q111" s="297"/>
      <c r="R111" s="297"/>
      <c r="S111" s="297"/>
      <c r="T111" s="297"/>
      <c r="U111" s="297"/>
      <c r="V111" s="297"/>
      <c r="W111" s="297"/>
      <c r="X111" s="297"/>
      <c r="Y111" s="297"/>
      <c r="Z111" s="297"/>
      <c r="AA111" s="297"/>
      <c r="AB111" s="297"/>
      <c r="AC111" s="297"/>
      <c r="AD111" s="297"/>
      <c r="AE111" s="297"/>
      <c r="AF111" s="297"/>
      <c r="AG111" s="297"/>
      <c r="AH111" s="297"/>
      <c r="AI111" s="297"/>
      <c r="AJ111" s="297"/>
      <c r="AK111" s="298"/>
      <c r="AL111" s="298"/>
      <c r="AM111" s="297"/>
      <c r="AN111" s="298"/>
      <c r="AO111" s="298"/>
      <c r="AP111" s="297"/>
      <c r="AQ111" s="506"/>
    </row>
    <row r="112" spans="1:43" s="508" customFormat="1" ht="27" customHeight="1">
      <c r="A112" s="526"/>
      <c r="B112" s="513"/>
      <c r="C112" s="513" t="s">
        <v>29</v>
      </c>
      <c r="D112" s="163">
        <v>484.47007858546004</v>
      </c>
      <c r="E112" s="163">
        <v>146.685</v>
      </c>
      <c r="F112" s="528">
        <f t="shared" si="14"/>
        <v>631.15507858546</v>
      </c>
      <c r="G112" s="226">
        <v>5791.422</v>
      </c>
      <c r="H112" s="243"/>
      <c r="I112" s="528">
        <f t="shared" si="15"/>
        <v>5791.422</v>
      </c>
      <c r="J112" s="424">
        <v>2522.07</v>
      </c>
      <c r="K112" s="226">
        <v>309.639</v>
      </c>
      <c r="L112" s="529">
        <f t="shared" si="13"/>
        <v>9254.28607858546</v>
      </c>
      <c r="M112" s="521"/>
      <c r="N112" s="671"/>
      <c r="O112" s="709"/>
      <c r="P112" s="297"/>
      <c r="Q112" s="297"/>
      <c r="R112" s="297"/>
      <c r="S112" s="297"/>
      <c r="T112" s="297"/>
      <c r="U112" s="297"/>
      <c r="V112" s="297"/>
      <c r="W112" s="297"/>
      <c r="X112" s="297"/>
      <c r="Y112" s="297"/>
      <c r="Z112" s="297"/>
      <c r="AA112" s="297"/>
      <c r="AB112" s="297"/>
      <c r="AC112" s="297"/>
      <c r="AD112" s="297"/>
      <c r="AE112" s="297"/>
      <c r="AF112" s="297"/>
      <c r="AG112" s="297"/>
      <c r="AH112" s="297"/>
      <c r="AI112" s="297"/>
      <c r="AJ112" s="297"/>
      <c r="AK112" s="298"/>
      <c r="AL112" s="298"/>
      <c r="AM112" s="297"/>
      <c r="AN112" s="298"/>
      <c r="AO112" s="298"/>
      <c r="AP112" s="297"/>
      <c r="AQ112" s="506"/>
    </row>
    <row r="113" spans="1:43" s="508" customFormat="1" ht="27" customHeight="1">
      <c r="A113" s="526" t="s">
        <v>113</v>
      </c>
      <c r="B113" s="522" t="s">
        <v>114</v>
      </c>
      <c r="C113" s="523" t="s">
        <v>24</v>
      </c>
      <c r="D113" s="158"/>
      <c r="E113" s="158"/>
      <c r="F113" s="233"/>
      <c r="G113" s="225"/>
      <c r="H113" s="242"/>
      <c r="I113" s="233"/>
      <c r="J113" s="423">
        <v>1375.11</v>
      </c>
      <c r="K113" s="225">
        <v>1995.72</v>
      </c>
      <c r="L113" s="525">
        <f t="shared" si="13"/>
        <v>3370.83</v>
      </c>
      <c r="M113" s="521"/>
      <c r="N113" s="671"/>
      <c r="O113" s="709"/>
      <c r="P113" s="297"/>
      <c r="Q113" s="297"/>
      <c r="R113" s="297"/>
      <c r="S113" s="297"/>
      <c r="T113" s="297"/>
      <c r="U113" s="297"/>
      <c r="V113" s="297"/>
      <c r="W113" s="297"/>
      <c r="X113" s="297"/>
      <c r="Y113" s="297"/>
      <c r="Z113" s="297"/>
      <c r="AA113" s="297"/>
      <c r="AB113" s="297"/>
      <c r="AC113" s="297"/>
      <c r="AD113" s="297"/>
      <c r="AE113" s="297"/>
      <c r="AF113" s="297"/>
      <c r="AG113" s="297"/>
      <c r="AH113" s="297"/>
      <c r="AI113" s="297"/>
      <c r="AJ113" s="297"/>
      <c r="AK113" s="298"/>
      <c r="AL113" s="298"/>
      <c r="AM113" s="297"/>
      <c r="AN113" s="298"/>
      <c r="AO113" s="298"/>
      <c r="AP113" s="297"/>
      <c r="AQ113" s="506"/>
    </row>
    <row r="114" spans="1:43" s="508" customFormat="1" ht="27" customHeight="1">
      <c r="A114" s="526"/>
      <c r="B114" s="513"/>
      <c r="C114" s="513" t="s">
        <v>29</v>
      </c>
      <c r="D114" s="163"/>
      <c r="E114" s="163"/>
      <c r="F114" s="528"/>
      <c r="G114" s="226"/>
      <c r="H114" s="243"/>
      <c r="I114" s="528"/>
      <c r="J114" s="424">
        <v>51884.877</v>
      </c>
      <c r="K114" s="226">
        <v>83729.406</v>
      </c>
      <c r="L114" s="529">
        <f t="shared" si="13"/>
        <v>135614.283</v>
      </c>
      <c r="M114" s="521"/>
      <c r="N114" s="671"/>
      <c r="O114" s="709"/>
      <c r="P114" s="297"/>
      <c r="Q114" s="297"/>
      <c r="R114" s="297"/>
      <c r="S114" s="297"/>
      <c r="T114" s="297"/>
      <c r="U114" s="297"/>
      <c r="V114" s="297"/>
      <c r="W114" s="297"/>
      <c r="X114" s="297"/>
      <c r="Y114" s="297"/>
      <c r="Z114" s="297"/>
      <c r="AA114" s="297"/>
      <c r="AB114" s="297"/>
      <c r="AC114" s="297"/>
      <c r="AD114" s="297"/>
      <c r="AE114" s="297"/>
      <c r="AF114" s="297"/>
      <c r="AG114" s="297"/>
      <c r="AH114" s="297"/>
      <c r="AI114" s="297"/>
      <c r="AJ114" s="297"/>
      <c r="AK114" s="298"/>
      <c r="AL114" s="298"/>
      <c r="AM114" s="297"/>
      <c r="AN114" s="298"/>
      <c r="AO114" s="298"/>
      <c r="AP114" s="297"/>
      <c r="AQ114" s="506"/>
    </row>
    <row r="115" spans="1:43" s="508" customFormat="1" ht="27" customHeight="1">
      <c r="A115" s="526"/>
      <c r="B115" s="522" t="s">
        <v>115</v>
      </c>
      <c r="C115" s="523" t="s">
        <v>24</v>
      </c>
      <c r="D115" s="158">
        <v>0.0392</v>
      </c>
      <c r="E115" s="158">
        <v>0.0318</v>
      </c>
      <c r="F115" s="233">
        <f t="shared" si="14"/>
        <v>0.07100000000000001</v>
      </c>
      <c r="G115" s="225">
        <v>4.408</v>
      </c>
      <c r="H115" s="242"/>
      <c r="I115" s="233">
        <f t="shared" si="15"/>
        <v>4.408</v>
      </c>
      <c r="J115" s="423">
        <v>0.1445</v>
      </c>
      <c r="K115" s="225">
        <v>0.0355</v>
      </c>
      <c r="L115" s="525">
        <f t="shared" si="13"/>
        <v>4.659</v>
      </c>
      <c r="M115" s="521"/>
      <c r="N115" s="671"/>
      <c r="O115" s="709"/>
      <c r="P115" s="297"/>
      <c r="Q115" s="297"/>
      <c r="R115" s="297"/>
      <c r="S115" s="297"/>
      <c r="T115" s="297"/>
      <c r="U115" s="297"/>
      <c r="V115" s="297"/>
      <c r="W115" s="297"/>
      <c r="X115" s="297"/>
      <c r="Y115" s="297"/>
      <c r="Z115" s="297"/>
      <c r="AA115" s="297"/>
      <c r="AB115" s="297"/>
      <c r="AC115" s="297"/>
      <c r="AD115" s="297"/>
      <c r="AE115" s="297"/>
      <c r="AF115" s="297"/>
      <c r="AG115" s="297"/>
      <c r="AH115" s="297"/>
      <c r="AI115" s="297"/>
      <c r="AJ115" s="297"/>
      <c r="AK115" s="298"/>
      <c r="AL115" s="298"/>
      <c r="AM115" s="297"/>
      <c r="AN115" s="298"/>
      <c r="AO115" s="298"/>
      <c r="AP115" s="297"/>
      <c r="AQ115" s="506"/>
    </row>
    <row r="116" spans="1:43" s="508" customFormat="1" ht="27" customHeight="1">
      <c r="A116" s="526"/>
      <c r="B116" s="513"/>
      <c r="C116" s="513" t="s">
        <v>29</v>
      </c>
      <c r="D116" s="163">
        <v>24.528003978665687</v>
      </c>
      <c r="E116" s="163">
        <v>31.416</v>
      </c>
      <c r="F116" s="528">
        <f t="shared" si="14"/>
        <v>55.94400397866569</v>
      </c>
      <c r="G116" s="226">
        <v>8348.112</v>
      </c>
      <c r="H116" s="243"/>
      <c r="I116" s="528">
        <f t="shared" si="15"/>
        <v>8348.112</v>
      </c>
      <c r="J116" s="424">
        <v>172.509</v>
      </c>
      <c r="K116" s="226">
        <v>25.988</v>
      </c>
      <c r="L116" s="529">
        <f t="shared" si="13"/>
        <v>8602.553003978664</v>
      </c>
      <c r="M116" s="521"/>
      <c r="N116" s="671"/>
      <c r="O116" s="709"/>
      <c r="P116" s="297"/>
      <c r="Q116" s="297"/>
      <c r="R116" s="297"/>
      <c r="S116" s="297"/>
      <c r="T116" s="297"/>
      <c r="U116" s="297"/>
      <c r="V116" s="297"/>
      <c r="W116" s="297"/>
      <c r="X116" s="297"/>
      <c r="Y116" s="297"/>
      <c r="Z116" s="297"/>
      <c r="AA116" s="297"/>
      <c r="AB116" s="297"/>
      <c r="AC116" s="297"/>
      <c r="AD116" s="297"/>
      <c r="AE116" s="297"/>
      <c r="AF116" s="297"/>
      <c r="AG116" s="297"/>
      <c r="AH116" s="297"/>
      <c r="AI116" s="297"/>
      <c r="AJ116" s="297"/>
      <c r="AK116" s="298"/>
      <c r="AL116" s="298"/>
      <c r="AM116" s="297"/>
      <c r="AN116" s="298"/>
      <c r="AO116" s="298"/>
      <c r="AP116" s="297"/>
      <c r="AQ116" s="506"/>
    </row>
    <row r="117" spans="1:43" s="508" customFormat="1" ht="27" customHeight="1">
      <c r="A117" s="526" t="s">
        <v>116</v>
      </c>
      <c r="B117" s="522" t="s">
        <v>117</v>
      </c>
      <c r="C117" s="523" t="s">
        <v>24</v>
      </c>
      <c r="D117" s="158">
        <v>0.506</v>
      </c>
      <c r="E117" s="158">
        <v>0.48</v>
      </c>
      <c r="F117" s="233">
        <f t="shared" si="14"/>
        <v>0.986</v>
      </c>
      <c r="G117" s="225">
        <v>0.7871</v>
      </c>
      <c r="H117" s="242"/>
      <c r="I117" s="233">
        <f t="shared" si="15"/>
        <v>0.7871</v>
      </c>
      <c r="J117" s="423"/>
      <c r="K117" s="225">
        <v>1.05</v>
      </c>
      <c r="L117" s="525">
        <f t="shared" si="13"/>
        <v>2.8231</v>
      </c>
      <c r="M117" s="521"/>
      <c r="N117" s="671"/>
      <c r="O117" s="709"/>
      <c r="P117" s="297"/>
      <c r="Q117" s="297"/>
      <c r="R117" s="297"/>
      <c r="S117" s="297"/>
      <c r="T117" s="297"/>
      <c r="U117" s="297"/>
      <c r="V117" s="297"/>
      <c r="W117" s="297"/>
      <c r="X117" s="297"/>
      <c r="Y117" s="297"/>
      <c r="Z117" s="297"/>
      <c r="AA117" s="297"/>
      <c r="AB117" s="297"/>
      <c r="AC117" s="297"/>
      <c r="AD117" s="297"/>
      <c r="AE117" s="297"/>
      <c r="AF117" s="297"/>
      <c r="AG117" s="297"/>
      <c r="AH117" s="297"/>
      <c r="AI117" s="297"/>
      <c r="AJ117" s="297"/>
      <c r="AK117" s="298"/>
      <c r="AL117" s="298"/>
      <c r="AM117" s="297"/>
      <c r="AN117" s="298"/>
      <c r="AO117" s="298"/>
      <c r="AP117" s="297"/>
      <c r="AQ117" s="506"/>
    </row>
    <row r="118" spans="1:43" s="508" customFormat="1" ht="27" customHeight="1">
      <c r="A118" s="526"/>
      <c r="B118" s="513"/>
      <c r="C118" s="513" t="s">
        <v>29</v>
      </c>
      <c r="D118" s="163">
        <v>215.19753490700052</v>
      </c>
      <c r="E118" s="163">
        <v>201.6</v>
      </c>
      <c r="F118" s="528">
        <f t="shared" si="14"/>
        <v>416.7975349070005</v>
      </c>
      <c r="G118" s="226">
        <v>917.069</v>
      </c>
      <c r="H118" s="243"/>
      <c r="I118" s="528">
        <f t="shared" si="15"/>
        <v>917.069</v>
      </c>
      <c r="J118" s="424"/>
      <c r="K118" s="226">
        <v>73.5</v>
      </c>
      <c r="L118" s="529">
        <f t="shared" si="13"/>
        <v>1407.3665349070004</v>
      </c>
      <c r="M118" s="521"/>
      <c r="N118" s="671"/>
      <c r="O118" s="709"/>
      <c r="P118" s="297"/>
      <c r="Q118" s="297"/>
      <c r="R118" s="297"/>
      <c r="S118" s="297"/>
      <c r="T118" s="297"/>
      <c r="U118" s="297"/>
      <c r="V118" s="297"/>
      <c r="W118" s="297"/>
      <c r="X118" s="297"/>
      <c r="Y118" s="297"/>
      <c r="Z118" s="297"/>
      <c r="AA118" s="297"/>
      <c r="AB118" s="297"/>
      <c r="AC118" s="297"/>
      <c r="AD118" s="297"/>
      <c r="AE118" s="297"/>
      <c r="AF118" s="297"/>
      <c r="AG118" s="297"/>
      <c r="AH118" s="297"/>
      <c r="AI118" s="297"/>
      <c r="AJ118" s="297"/>
      <c r="AK118" s="298"/>
      <c r="AL118" s="298"/>
      <c r="AM118" s="297"/>
      <c r="AN118" s="298"/>
      <c r="AO118" s="298"/>
      <c r="AP118" s="297"/>
      <c r="AQ118" s="506"/>
    </row>
    <row r="119" spans="1:43" s="508" customFormat="1" ht="27" customHeight="1">
      <c r="A119" s="526"/>
      <c r="B119" s="522" t="s">
        <v>118</v>
      </c>
      <c r="C119" s="523" t="s">
        <v>24</v>
      </c>
      <c r="D119" s="158">
        <v>8.2056</v>
      </c>
      <c r="E119" s="158">
        <v>1.2871</v>
      </c>
      <c r="F119" s="233">
        <f t="shared" si="14"/>
        <v>9.492700000000001</v>
      </c>
      <c r="G119" s="225">
        <v>4.0209</v>
      </c>
      <c r="H119" s="242"/>
      <c r="I119" s="233">
        <f t="shared" si="15"/>
        <v>4.0209</v>
      </c>
      <c r="J119" s="423">
        <v>0.0453</v>
      </c>
      <c r="K119" s="225">
        <v>0.12</v>
      </c>
      <c r="L119" s="525">
        <f t="shared" si="13"/>
        <v>13.6789</v>
      </c>
      <c r="M119" s="521"/>
      <c r="N119" s="671"/>
      <c r="O119" s="709"/>
      <c r="P119" s="297"/>
      <c r="Q119" s="297"/>
      <c r="R119" s="297"/>
      <c r="S119" s="297"/>
      <c r="T119" s="297"/>
      <c r="U119" s="297"/>
      <c r="V119" s="297"/>
      <c r="W119" s="297"/>
      <c r="X119" s="297"/>
      <c r="Y119" s="297"/>
      <c r="Z119" s="297"/>
      <c r="AA119" s="297"/>
      <c r="AB119" s="297"/>
      <c r="AC119" s="297"/>
      <c r="AD119" s="297"/>
      <c r="AE119" s="297"/>
      <c r="AF119" s="297"/>
      <c r="AG119" s="297"/>
      <c r="AH119" s="297"/>
      <c r="AI119" s="297"/>
      <c r="AJ119" s="297"/>
      <c r="AK119" s="298"/>
      <c r="AL119" s="298"/>
      <c r="AM119" s="297"/>
      <c r="AN119" s="298"/>
      <c r="AO119" s="298"/>
      <c r="AP119" s="297"/>
      <c r="AQ119" s="506"/>
    </row>
    <row r="120" spans="1:43" s="508" customFormat="1" ht="27" customHeight="1">
      <c r="A120" s="526"/>
      <c r="B120" s="513"/>
      <c r="C120" s="513" t="s">
        <v>29</v>
      </c>
      <c r="D120" s="163">
        <v>3859.1706259926314</v>
      </c>
      <c r="E120" s="163">
        <v>416.204</v>
      </c>
      <c r="F120" s="528">
        <f t="shared" si="14"/>
        <v>4275.374625992631</v>
      </c>
      <c r="G120" s="226">
        <v>2991.192</v>
      </c>
      <c r="H120" s="243"/>
      <c r="I120" s="528">
        <f t="shared" si="15"/>
        <v>2991.192</v>
      </c>
      <c r="J120" s="424">
        <v>112.963</v>
      </c>
      <c r="K120" s="226">
        <v>81.909</v>
      </c>
      <c r="L120" s="529">
        <f t="shared" si="13"/>
        <v>7461.4386259926305</v>
      </c>
      <c r="M120" s="521"/>
      <c r="N120" s="671"/>
      <c r="O120" s="709"/>
      <c r="P120" s="297"/>
      <c r="Q120" s="297"/>
      <c r="R120" s="297"/>
      <c r="S120" s="297"/>
      <c r="T120" s="297"/>
      <c r="U120" s="297"/>
      <c r="V120" s="297"/>
      <c r="W120" s="297"/>
      <c r="X120" s="297"/>
      <c r="Y120" s="297"/>
      <c r="Z120" s="297"/>
      <c r="AA120" s="297"/>
      <c r="AB120" s="297"/>
      <c r="AC120" s="297"/>
      <c r="AD120" s="297"/>
      <c r="AE120" s="297"/>
      <c r="AF120" s="297"/>
      <c r="AG120" s="297"/>
      <c r="AH120" s="297"/>
      <c r="AI120" s="297"/>
      <c r="AJ120" s="297"/>
      <c r="AK120" s="298"/>
      <c r="AL120" s="298"/>
      <c r="AM120" s="297"/>
      <c r="AN120" s="298"/>
      <c r="AO120" s="298"/>
      <c r="AP120" s="297"/>
      <c r="AQ120" s="506"/>
    </row>
    <row r="121" spans="1:43" s="508" customFormat="1" ht="27" customHeight="1">
      <c r="A121" s="526" t="s">
        <v>35</v>
      </c>
      <c r="B121" s="522" t="s">
        <v>119</v>
      </c>
      <c r="C121" s="523" t="s">
        <v>24</v>
      </c>
      <c r="D121" s="158">
        <v>1.6468</v>
      </c>
      <c r="E121" s="158">
        <v>1.3664</v>
      </c>
      <c r="F121" s="233">
        <f t="shared" si="14"/>
        <v>3.0132000000000003</v>
      </c>
      <c r="G121" s="225">
        <v>1.0368</v>
      </c>
      <c r="H121" s="242"/>
      <c r="I121" s="233">
        <f t="shared" si="15"/>
        <v>1.0368</v>
      </c>
      <c r="J121" s="423">
        <v>0.9116</v>
      </c>
      <c r="K121" s="225">
        <v>0.5266</v>
      </c>
      <c r="L121" s="525">
        <f t="shared" si="13"/>
        <v>5.488200000000001</v>
      </c>
      <c r="M121" s="521"/>
      <c r="N121" s="671"/>
      <c r="O121" s="709"/>
      <c r="P121" s="297"/>
      <c r="Q121" s="297"/>
      <c r="R121" s="297"/>
      <c r="S121" s="297"/>
      <c r="T121" s="297"/>
      <c r="U121" s="297"/>
      <c r="V121" s="297"/>
      <c r="W121" s="297"/>
      <c r="X121" s="297"/>
      <c r="Y121" s="297"/>
      <c r="Z121" s="297"/>
      <c r="AA121" s="297"/>
      <c r="AB121" s="297"/>
      <c r="AC121" s="297"/>
      <c r="AD121" s="297"/>
      <c r="AE121" s="297"/>
      <c r="AF121" s="297"/>
      <c r="AG121" s="297"/>
      <c r="AH121" s="297"/>
      <c r="AI121" s="297"/>
      <c r="AJ121" s="297"/>
      <c r="AK121" s="298"/>
      <c r="AL121" s="298"/>
      <c r="AM121" s="297"/>
      <c r="AN121" s="298"/>
      <c r="AO121" s="298"/>
      <c r="AP121" s="297"/>
      <c r="AQ121" s="506"/>
    </row>
    <row r="122" spans="1:43" s="508" customFormat="1" ht="27" customHeight="1">
      <c r="A122" s="526"/>
      <c r="B122" s="513"/>
      <c r="C122" s="569" t="s">
        <v>29</v>
      </c>
      <c r="D122" s="570">
        <v>2589.1744199876775</v>
      </c>
      <c r="E122" s="163">
        <v>727.001</v>
      </c>
      <c r="F122" s="528">
        <f t="shared" si="14"/>
        <v>3316.1754199876777</v>
      </c>
      <c r="G122" s="226">
        <v>749.586</v>
      </c>
      <c r="H122" s="243"/>
      <c r="I122" s="528">
        <f t="shared" si="15"/>
        <v>749.586</v>
      </c>
      <c r="J122" s="424">
        <v>329.58</v>
      </c>
      <c r="K122" s="226">
        <v>279.623</v>
      </c>
      <c r="L122" s="529">
        <f t="shared" si="13"/>
        <v>4674.9644199876775</v>
      </c>
      <c r="M122" s="521"/>
      <c r="N122" s="671"/>
      <c r="O122" s="709"/>
      <c r="P122" s="297"/>
      <c r="Q122" s="297"/>
      <c r="R122" s="297"/>
      <c r="S122" s="297"/>
      <c r="T122" s="297"/>
      <c r="U122" s="297"/>
      <c r="V122" s="297"/>
      <c r="W122" s="297"/>
      <c r="X122" s="297"/>
      <c r="Y122" s="297"/>
      <c r="Z122" s="297"/>
      <c r="AA122" s="297"/>
      <c r="AB122" s="297"/>
      <c r="AC122" s="297"/>
      <c r="AD122" s="297"/>
      <c r="AE122" s="297"/>
      <c r="AF122" s="297"/>
      <c r="AG122" s="297"/>
      <c r="AH122" s="297"/>
      <c r="AI122" s="297"/>
      <c r="AJ122" s="297"/>
      <c r="AK122" s="298"/>
      <c r="AL122" s="298"/>
      <c r="AM122" s="297"/>
      <c r="AN122" s="298"/>
      <c r="AO122" s="298"/>
      <c r="AP122" s="297"/>
      <c r="AQ122" s="506"/>
    </row>
    <row r="123" spans="1:43" s="508" customFormat="1" ht="27" customHeight="1">
      <c r="A123" s="521"/>
      <c r="B123" s="522" t="s">
        <v>31</v>
      </c>
      <c r="C123" s="523" t="s">
        <v>24</v>
      </c>
      <c r="D123" s="158">
        <v>0.8838</v>
      </c>
      <c r="E123" s="158"/>
      <c r="F123" s="233">
        <f t="shared" si="14"/>
        <v>0.8838</v>
      </c>
      <c r="G123" s="225">
        <v>15.9095</v>
      </c>
      <c r="H123" s="242"/>
      <c r="I123" s="233">
        <f t="shared" si="15"/>
        <v>15.9095</v>
      </c>
      <c r="J123" s="423">
        <v>0.69</v>
      </c>
      <c r="K123" s="225"/>
      <c r="L123" s="525">
        <f t="shared" si="13"/>
        <v>17.4833</v>
      </c>
      <c r="M123" s="521"/>
      <c r="N123" s="671"/>
      <c r="O123" s="709"/>
      <c r="P123" s="297"/>
      <c r="Q123" s="297"/>
      <c r="R123" s="297"/>
      <c r="S123" s="297"/>
      <c r="T123" s="297"/>
      <c r="U123" s="297"/>
      <c r="V123" s="297"/>
      <c r="W123" s="297"/>
      <c r="X123" s="297"/>
      <c r="Y123" s="297"/>
      <c r="Z123" s="297"/>
      <c r="AA123" s="297"/>
      <c r="AB123" s="297"/>
      <c r="AC123" s="297"/>
      <c r="AD123" s="297"/>
      <c r="AE123" s="297"/>
      <c r="AF123" s="297"/>
      <c r="AG123" s="297"/>
      <c r="AH123" s="297"/>
      <c r="AI123" s="297"/>
      <c r="AJ123" s="297"/>
      <c r="AK123" s="298"/>
      <c r="AL123" s="298"/>
      <c r="AM123" s="297"/>
      <c r="AN123" s="298"/>
      <c r="AO123" s="298"/>
      <c r="AP123" s="297"/>
      <c r="AQ123" s="506"/>
    </row>
    <row r="124" spans="1:43" s="508" customFormat="1" ht="27" customHeight="1">
      <c r="A124" s="521"/>
      <c r="B124" s="513" t="s">
        <v>120</v>
      </c>
      <c r="C124" s="513" t="s">
        <v>29</v>
      </c>
      <c r="D124" s="163">
        <v>355.55630767447207</v>
      </c>
      <c r="E124" s="163"/>
      <c r="F124" s="528">
        <f t="shared" si="14"/>
        <v>355.55630767447207</v>
      </c>
      <c r="G124" s="226">
        <v>4648.278</v>
      </c>
      <c r="H124" s="243"/>
      <c r="I124" s="528">
        <f t="shared" si="15"/>
        <v>4648.278</v>
      </c>
      <c r="J124" s="424">
        <v>272.963</v>
      </c>
      <c r="K124" s="226"/>
      <c r="L124" s="529">
        <f t="shared" si="13"/>
        <v>5276.797307674472</v>
      </c>
      <c r="M124" s="521"/>
      <c r="N124" s="671"/>
      <c r="O124" s="709"/>
      <c r="P124" s="297"/>
      <c r="Q124" s="297"/>
      <c r="R124" s="297"/>
      <c r="S124" s="297"/>
      <c r="T124" s="297"/>
      <c r="U124" s="297"/>
      <c r="V124" s="297"/>
      <c r="W124" s="297"/>
      <c r="X124" s="297"/>
      <c r="Y124" s="297"/>
      <c r="Z124" s="297"/>
      <c r="AA124" s="297"/>
      <c r="AB124" s="297"/>
      <c r="AC124" s="297"/>
      <c r="AD124" s="297"/>
      <c r="AE124" s="297"/>
      <c r="AF124" s="297"/>
      <c r="AG124" s="297"/>
      <c r="AH124" s="297"/>
      <c r="AI124" s="297"/>
      <c r="AJ124" s="297"/>
      <c r="AK124" s="298"/>
      <c r="AL124" s="298"/>
      <c r="AM124" s="297"/>
      <c r="AN124" s="298"/>
      <c r="AO124" s="298"/>
      <c r="AP124" s="297"/>
      <c r="AQ124" s="506"/>
    </row>
    <row r="125" spans="1:43" s="508" customFormat="1" ht="27" customHeight="1">
      <c r="A125" s="521"/>
      <c r="B125" s="522" t="s">
        <v>36</v>
      </c>
      <c r="C125" s="523" t="s">
        <v>24</v>
      </c>
      <c r="D125" s="188">
        <f aca="true" t="shared" si="18" ref="D125:K126">D103+D105+D107+D109+D111+D113+D115+D117+D119+D121+D123</f>
        <v>12.569900000000002</v>
      </c>
      <c r="E125" s="188">
        <f t="shared" si="18"/>
        <v>5.3187</v>
      </c>
      <c r="F125" s="233">
        <f t="shared" si="18"/>
        <v>17.888600000000004</v>
      </c>
      <c r="G125" s="566">
        <f>G103+G105+G107+G109+G111+G113+G115+G117+G119+G121+G123</f>
        <v>139.4272</v>
      </c>
      <c r="H125" s="176"/>
      <c r="I125" s="233">
        <f>I103+I105+I107+I109+I111+I113+I115+I117+I119+I121+I123</f>
        <v>139.4272</v>
      </c>
      <c r="J125" s="425">
        <f t="shared" si="18"/>
        <v>1382.6874</v>
      </c>
      <c r="K125" s="233">
        <f t="shared" si="18"/>
        <v>1999.4001999999998</v>
      </c>
      <c r="L125" s="525">
        <f>F125+J125+I125+K125</f>
        <v>3539.4034</v>
      </c>
      <c r="M125" s="521"/>
      <c r="N125" s="671"/>
      <c r="O125" s="709"/>
      <c r="P125" s="297"/>
      <c r="Q125" s="297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7"/>
      <c r="AC125" s="297"/>
      <c r="AD125" s="297"/>
      <c r="AE125" s="297"/>
      <c r="AF125" s="297"/>
      <c r="AG125" s="297"/>
      <c r="AH125" s="297"/>
      <c r="AI125" s="297"/>
      <c r="AJ125" s="297"/>
      <c r="AK125" s="298"/>
      <c r="AL125" s="298"/>
      <c r="AM125" s="297"/>
      <c r="AN125" s="298"/>
      <c r="AO125" s="298"/>
      <c r="AP125" s="297"/>
      <c r="AQ125" s="506"/>
    </row>
    <row r="126" spans="1:43" s="508" customFormat="1" ht="27" customHeight="1">
      <c r="A126" s="511"/>
      <c r="B126" s="513"/>
      <c r="C126" s="513" t="s">
        <v>29</v>
      </c>
      <c r="D126" s="368">
        <f t="shared" si="18"/>
        <v>8233.195185499262</v>
      </c>
      <c r="E126" s="368">
        <f t="shared" si="18"/>
        <v>2785.777</v>
      </c>
      <c r="F126" s="528">
        <f t="shared" si="18"/>
        <v>11018.972185499262</v>
      </c>
      <c r="G126" s="568">
        <f t="shared" si="18"/>
        <v>79094.556</v>
      </c>
      <c r="H126" s="177"/>
      <c r="I126" s="528">
        <f>I104+I106+I108+I110+I112+I114+I116+I118+I120+I122+I124</f>
        <v>79094.556</v>
      </c>
      <c r="J126" s="527">
        <f t="shared" si="18"/>
        <v>58125.31900000001</v>
      </c>
      <c r="K126" s="568">
        <f t="shared" si="18"/>
        <v>85405.125</v>
      </c>
      <c r="L126" s="529">
        <f t="shared" si="13"/>
        <v>233643.97218549927</v>
      </c>
      <c r="M126" s="521"/>
      <c r="N126" s="671"/>
      <c r="O126" s="709"/>
      <c r="P126" s="297"/>
      <c r="Q126" s="297"/>
      <c r="R126" s="297"/>
      <c r="S126" s="297"/>
      <c r="T126" s="297"/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/>
      <c r="AK126" s="298"/>
      <c r="AL126" s="298"/>
      <c r="AM126" s="297"/>
      <c r="AN126" s="298"/>
      <c r="AO126" s="298"/>
      <c r="AP126" s="297"/>
      <c r="AQ126" s="506"/>
    </row>
    <row r="127" spans="1:43" s="508" customFormat="1" ht="27" customHeight="1">
      <c r="A127" s="521" t="s">
        <v>128</v>
      </c>
      <c r="B127" s="522" t="s">
        <v>121</v>
      </c>
      <c r="C127" s="523" t="s">
        <v>24</v>
      </c>
      <c r="D127" s="158"/>
      <c r="E127" s="158"/>
      <c r="F127" s="233"/>
      <c r="G127" s="225"/>
      <c r="H127" s="242"/>
      <c r="I127" s="233"/>
      <c r="J127" s="423"/>
      <c r="K127" s="225"/>
      <c r="L127" s="525"/>
      <c r="M127" s="521"/>
      <c r="N127" s="671"/>
      <c r="O127" s="709"/>
      <c r="P127" s="297"/>
      <c r="Q127" s="297"/>
      <c r="R127" s="297"/>
      <c r="S127" s="297"/>
      <c r="T127" s="297"/>
      <c r="U127" s="297"/>
      <c r="V127" s="297"/>
      <c r="W127" s="297"/>
      <c r="X127" s="297"/>
      <c r="Y127" s="297"/>
      <c r="Z127" s="297"/>
      <c r="AA127" s="297"/>
      <c r="AB127" s="297"/>
      <c r="AC127" s="297"/>
      <c r="AD127" s="297"/>
      <c r="AE127" s="297"/>
      <c r="AF127" s="297"/>
      <c r="AG127" s="297"/>
      <c r="AH127" s="297"/>
      <c r="AI127" s="297"/>
      <c r="AJ127" s="297"/>
      <c r="AK127" s="298"/>
      <c r="AL127" s="298"/>
      <c r="AM127" s="297"/>
      <c r="AN127" s="298"/>
      <c r="AO127" s="298"/>
      <c r="AP127" s="297"/>
      <c r="AQ127" s="506"/>
    </row>
    <row r="128" spans="1:43" s="508" customFormat="1" ht="27" customHeight="1">
      <c r="A128" s="521" t="s">
        <v>128</v>
      </c>
      <c r="B128" s="513"/>
      <c r="C128" s="513" t="s">
        <v>29</v>
      </c>
      <c r="D128" s="163"/>
      <c r="E128" s="163"/>
      <c r="F128" s="528"/>
      <c r="G128" s="226"/>
      <c r="H128" s="243"/>
      <c r="I128" s="528"/>
      <c r="J128" s="424">
        <v>12.6</v>
      </c>
      <c r="K128" s="226"/>
      <c r="L128" s="529">
        <f t="shared" si="13"/>
        <v>12.6</v>
      </c>
      <c r="M128" s="521"/>
      <c r="N128" s="671"/>
      <c r="O128" s="709"/>
      <c r="P128" s="297"/>
      <c r="Q128" s="297"/>
      <c r="R128" s="297"/>
      <c r="S128" s="297"/>
      <c r="T128" s="297"/>
      <c r="U128" s="297"/>
      <c r="V128" s="297"/>
      <c r="W128" s="297"/>
      <c r="X128" s="297"/>
      <c r="Y128" s="297"/>
      <c r="Z128" s="297"/>
      <c r="AA128" s="297"/>
      <c r="AB128" s="297"/>
      <c r="AC128" s="297"/>
      <c r="AD128" s="297"/>
      <c r="AE128" s="297"/>
      <c r="AF128" s="297"/>
      <c r="AG128" s="297"/>
      <c r="AH128" s="297"/>
      <c r="AI128" s="297"/>
      <c r="AJ128" s="297"/>
      <c r="AK128" s="298"/>
      <c r="AL128" s="298"/>
      <c r="AM128" s="297"/>
      <c r="AN128" s="298"/>
      <c r="AO128" s="298"/>
      <c r="AP128" s="297"/>
      <c r="AQ128" s="506"/>
    </row>
    <row r="129" spans="1:43" s="508" customFormat="1" ht="27" customHeight="1">
      <c r="A129" s="526" t="s">
        <v>122</v>
      </c>
      <c r="B129" s="522" t="s">
        <v>123</v>
      </c>
      <c r="C129" s="523" t="s">
        <v>24</v>
      </c>
      <c r="D129" s="158"/>
      <c r="E129" s="158"/>
      <c r="F129" s="233"/>
      <c r="G129" s="225"/>
      <c r="H129" s="242"/>
      <c r="I129" s="233"/>
      <c r="J129" s="423">
        <v>42.477</v>
      </c>
      <c r="K129" s="225"/>
      <c r="L129" s="525">
        <f t="shared" si="13"/>
        <v>42.477</v>
      </c>
      <c r="M129" s="521"/>
      <c r="N129" s="671"/>
      <c r="O129" s="709"/>
      <c r="P129" s="297"/>
      <c r="Q129" s="297"/>
      <c r="R129" s="297"/>
      <c r="S129" s="297"/>
      <c r="T129" s="297"/>
      <c r="U129" s="297"/>
      <c r="V129" s="297"/>
      <c r="W129" s="297"/>
      <c r="X129" s="297"/>
      <c r="Y129" s="297"/>
      <c r="Z129" s="297"/>
      <c r="AA129" s="297"/>
      <c r="AB129" s="297"/>
      <c r="AC129" s="297"/>
      <c r="AD129" s="297"/>
      <c r="AE129" s="297"/>
      <c r="AF129" s="297"/>
      <c r="AG129" s="297"/>
      <c r="AH129" s="297"/>
      <c r="AI129" s="297"/>
      <c r="AJ129" s="297"/>
      <c r="AK129" s="298"/>
      <c r="AL129" s="298"/>
      <c r="AM129" s="297"/>
      <c r="AN129" s="298"/>
      <c r="AO129" s="298"/>
      <c r="AP129" s="297"/>
      <c r="AQ129" s="506"/>
    </row>
    <row r="130" spans="1:43" s="508" customFormat="1" ht="27" customHeight="1">
      <c r="A130" s="526"/>
      <c r="B130" s="513"/>
      <c r="C130" s="513" t="s">
        <v>29</v>
      </c>
      <c r="D130" s="163"/>
      <c r="E130" s="163"/>
      <c r="F130" s="528"/>
      <c r="G130" s="226"/>
      <c r="H130" s="243"/>
      <c r="I130" s="528"/>
      <c r="J130" s="424">
        <v>7456.263</v>
      </c>
      <c r="K130" s="226"/>
      <c r="L130" s="529">
        <f t="shared" si="13"/>
        <v>7456.263</v>
      </c>
      <c r="M130" s="521"/>
      <c r="N130" s="671"/>
      <c r="O130" s="709"/>
      <c r="P130" s="297"/>
      <c r="Q130" s="297"/>
      <c r="R130" s="297"/>
      <c r="S130" s="297"/>
      <c r="T130" s="297"/>
      <c r="U130" s="297"/>
      <c r="V130" s="297"/>
      <c r="W130" s="297"/>
      <c r="X130" s="297"/>
      <c r="Y130" s="297"/>
      <c r="Z130" s="297"/>
      <c r="AA130" s="297"/>
      <c r="AB130" s="297"/>
      <c r="AC130" s="297"/>
      <c r="AD130" s="297"/>
      <c r="AE130" s="297"/>
      <c r="AF130" s="297"/>
      <c r="AG130" s="297"/>
      <c r="AH130" s="297"/>
      <c r="AI130" s="297"/>
      <c r="AJ130" s="297"/>
      <c r="AK130" s="298"/>
      <c r="AL130" s="298"/>
      <c r="AM130" s="297"/>
      <c r="AN130" s="298"/>
      <c r="AO130" s="298"/>
      <c r="AP130" s="297"/>
      <c r="AQ130" s="506"/>
    </row>
    <row r="131" spans="1:43" s="508" customFormat="1" ht="27" customHeight="1">
      <c r="A131" s="526" t="s">
        <v>124</v>
      </c>
      <c r="B131" s="522" t="s">
        <v>31</v>
      </c>
      <c r="C131" s="590" t="s">
        <v>24</v>
      </c>
      <c r="D131" s="426">
        <v>0.4793</v>
      </c>
      <c r="E131" s="426">
        <v>0.479</v>
      </c>
      <c r="F131" s="542">
        <f t="shared" si="14"/>
        <v>0.9582999999999999</v>
      </c>
      <c r="G131" s="427">
        <v>6.2967</v>
      </c>
      <c r="H131" s="428"/>
      <c r="I131" s="542">
        <f t="shared" si="15"/>
        <v>6.2967</v>
      </c>
      <c r="J131" s="429">
        <v>1.1501</v>
      </c>
      <c r="K131" s="427"/>
      <c r="L131" s="591">
        <f t="shared" si="13"/>
        <v>8.405100000000001</v>
      </c>
      <c r="M131" s="521"/>
      <c r="N131" s="671"/>
      <c r="O131" s="709"/>
      <c r="P131" s="297"/>
      <c r="Q131" s="297"/>
      <c r="R131" s="297"/>
      <c r="S131" s="297"/>
      <c r="T131" s="297"/>
      <c r="U131" s="297"/>
      <c r="V131" s="297"/>
      <c r="W131" s="297"/>
      <c r="X131" s="297"/>
      <c r="Y131" s="297"/>
      <c r="Z131" s="297"/>
      <c r="AA131" s="297"/>
      <c r="AB131" s="297"/>
      <c r="AC131" s="297"/>
      <c r="AD131" s="297"/>
      <c r="AE131" s="297"/>
      <c r="AF131" s="297"/>
      <c r="AG131" s="297"/>
      <c r="AH131" s="297"/>
      <c r="AI131" s="297"/>
      <c r="AJ131" s="297"/>
      <c r="AK131" s="298"/>
      <c r="AL131" s="298"/>
      <c r="AM131" s="297"/>
      <c r="AN131" s="298"/>
      <c r="AO131" s="298"/>
      <c r="AP131" s="297"/>
      <c r="AQ131" s="506"/>
    </row>
    <row r="132" spans="1:43" s="508" customFormat="1" ht="27" customHeight="1">
      <c r="A132" s="526"/>
      <c r="B132" s="522" t="s">
        <v>125</v>
      </c>
      <c r="C132" s="523" t="s">
        <v>126</v>
      </c>
      <c r="D132" s="158"/>
      <c r="E132" s="158"/>
      <c r="F132" s="233"/>
      <c r="G132" s="225"/>
      <c r="H132" s="242"/>
      <c r="I132" s="233"/>
      <c r="J132" s="423"/>
      <c r="K132" s="225"/>
      <c r="L132" s="525"/>
      <c r="M132" s="521"/>
      <c r="N132" s="671"/>
      <c r="O132" s="709"/>
      <c r="P132" s="297"/>
      <c r="Q132" s="297"/>
      <c r="R132" s="297"/>
      <c r="S132" s="297"/>
      <c r="T132" s="297"/>
      <c r="U132" s="297"/>
      <c r="V132" s="297"/>
      <c r="W132" s="297"/>
      <c r="X132" s="297"/>
      <c r="Y132" s="297"/>
      <c r="Z132" s="297"/>
      <c r="AA132" s="297"/>
      <c r="AB132" s="297"/>
      <c r="AC132" s="297"/>
      <c r="AD132" s="297"/>
      <c r="AE132" s="297"/>
      <c r="AF132" s="297"/>
      <c r="AG132" s="297"/>
      <c r="AH132" s="297"/>
      <c r="AI132" s="297"/>
      <c r="AJ132" s="297"/>
      <c r="AK132" s="298"/>
      <c r="AL132" s="298"/>
      <c r="AM132" s="297"/>
      <c r="AN132" s="298"/>
      <c r="AO132" s="298"/>
      <c r="AP132" s="297"/>
      <c r="AQ132" s="506"/>
    </row>
    <row r="133" spans="1:43" s="508" customFormat="1" ht="27" customHeight="1">
      <c r="A133" s="526" t="s">
        <v>35</v>
      </c>
      <c r="B133" s="513"/>
      <c r="C133" s="513" t="s">
        <v>29</v>
      </c>
      <c r="D133" s="163">
        <v>178.9830290326778</v>
      </c>
      <c r="E133" s="163">
        <v>214.028</v>
      </c>
      <c r="F133" s="528">
        <f t="shared" si="14"/>
        <v>393.0110290326778</v>
      </c>
      <c r="G133" s="239">
        <v>3901.741</v>
      </c>
      <c r="H133" s="243"/>
      <c r="I133" s="528">
        <f t="shared" si="15"/>
        <v>3901.741</v>
      </c>
      <c r="J133" s="424">
        <v>1335.621</v>
      </c>
      <c r="K133" s="571"/>
      <c r="L133" s="529">
        <f t="shared" si="13"/>
        <v>5630.3730290326785</v>
      </c>
      <c r="M133" s="521"/>
      <c r="N133" s="671"/>
      <c r="O133" s="709"/>
      <c r="P133" s="297"/>
      <c r="Q133" s="297"/>
      <c r="R133" s="297"/>
      <c r="S133" s="297"/>
      <c r="T133" s="297"/>
      <c r="U133" s="297"/>
      <c r="V133" s="297"/>
      <c r="W133" s="297"/>
      <c r="X133" s="297"/>
      <c r="Y133" s="297"/>
      <c r="Z133" s="297"/>
      <c r="AA133" s="297"/>
      <c r="AB133" s="297"/>
      <c r="AC133" s="297"/>
      <c r="AD133" s="297"/>
      <c r="AE133" s="297"/>
      <c r="AF133" s="297"/>
      <c r="AG133" s="297"/>
      <c r="AH133" s="297"/>
      <c r="AI133" s="297"/>
      <c r="AJ133" s="297"/>
      <c r="AK133" s="298"/>
      <c r="AL133" s="298"/>
      <c r="AM133" s="297"/>
      <c r="AN133" s="298"/>
      <c r="AO133" s="298"/>
      <c r="AP133" s="297"/>
      <c r="AQ133" s="506"/>
    </row>
    <row r="134" spans="1:43" s="508" customFormat="1" ht="27" customHeight="1">
      <c r="A134" s="521"/>
      <c r="B134" s="522" t="s">
        <v>128</v>
      </c>
      <c r="C134" s="590" t="s">
        <v>24</v>
      </c>
      <c r="D134" s="592">
        <f aca="true" t="shared" si="19" ref="D134:J134">D127+D129+D131</f>
        <v>0.4793</v>
      </c>
      <c r="E134" s="592">
        <f t="shared" si="19"/>
        <v>0.479</v>
      </c>
      <c r="F134" s="542">
        <f>F127+F129+F131</f>
        <v>0.9582999999999999</v>
      </c>
      <c r="G134" s="542">
        <f t="shared" si="19"/>
        <v>6.2967</v>
      </c>
      <c r="H134" s="541"/>
      <c r="I134" s="542">
        <f>I127+I129+I131</f>
        <v>6.2967</v>
      </c>
      <c r="J134" s="531">
        <f t="shared" si="19"/>
        <v>43.6271</v>
      </c>
      <c r="K134" s="542"/>
      <c r="L134" s="591">
        <f t="shared" si="13"/>
        <v>50.8821</v>
      </c>
      <c r="M134" s="521"/>
      <c r="N134" s="671"/>
      <c r="O134" s="709"/>
      <c r="P134" s="297"/>
      <c r="Q134" s="297"/>
      <c r="R134" s="297"/>
      <c r="S134" s="297"/>
      <c r="T134" s="297"/>
      <c r="U134" s="297"/>
      <c r="V134" s="297"/>
      <c r="W134" s="297"/>
      <c r="X134" s="297"/>
      <c r="Y134" s="297"/>
      <c r="Z134" s="297"/>
      <c r="AA134" s="297"/>
      <c r="AB134" s="297"/>
      <c r="AC134" s="297"/>
      <c r="AD134" s="297"/>
      <c r="AE134" s="297"/>
      <c r="AF134" s="297"/>
      <c r="AG134" s="297"/>
      <c r="AH134" s="297"/>
      <c r="AI134" s="297"/>
      <c r="AJ134" s="297"/>
      <c r="AK134" s="298"/>
      <c r="AL134" s="298"/>
      <c r="AM134" s="297"/>
      <c r="AN134" s="298"/>
      <c r="AO134" s="298"/>
      <c r="AP134" s="297"/>
      <c r="AQ134" s="506"/>
    </row>
    <row r="135" spans="1:43" s="508" customFormat="1" ht="27" customHeight="1">
      <c r="A135" s="521"/>
      <c r="B135" s="522" t="s">
        <v>36</v>
      </c>
      <c r="C135" s="523" t="s">
        <v>126</v>
      </c>
      <c r="D135" s="188"/>
      <c r="E135" s="188"/>
      <c r="F135" s="233"/>
      <c r="G135" s="233"/>
      <c r="H135" s="176"/>
      <c r="I135" s="233"/>
      <c r="J135" s="425"/>
      <c r="K135" s="233"/>
      <c r="L135" s="525"/>
      <c r="M135" s="521"/>
      <c r="N135" s="671"/>
      <c r="O135" s="709"/>
      <c r="P135" s="297"/>
      <c r="Q135" s="297"/>
      <c r="R135" s="297"/>
      <c r="S135" s="297"/>
      <c r="T135" s="297"/>
      <c r="U135" s="297"/>
      <c r="V135" s="297"/>
      <c r="W135" s="297"/>
      <c r="X135" s="297"/>
      <c r="Y135" s="297"/>
      <c r="Z135" s="297"/>
      <c r="AA135" s="297"/>
      <c r="AB135" s="297"/>
      <c r="AC135" s="297"/>
      <c r="AD135" s="297"/>
      <c r="AE135" s="297"/>
      <c r="AF135" s="297"/>
      <c r="AG135" s="297"/>
      <c r="AH135" s="297"/>
      <c r="AI135" s="297"/>
      <c r="AJ135" s="297"/>
      <c r="AK135" s="298"/>
      <c r="AL135" s="298"/>
      <c r="AM135" s="297"/>
      <c r="AN135" s="298"/>
      <c r="AO135" s="298"/>
      <c r="AP135" s="297"/>
      <c r="AQ135" s="506"/>
    </row>
    <row r="136" spans="1:43" s="508" customFormat="1" ht="27" customHeight="1">
      <c r="A136" s="511"/>
      <c r="B136" s="513"/>
      <c r="C136" s="513" t="s">
        <v>29</v>
      </c>
      <c r="D136" s="368">
        <f aca="true" t="shared" si="20" ref="D136:J136">D128+D130+D133</f>
        <v>178.9830290326778</v>
      </c>
      <c r="E136" s="368">
        <f t="shared" si="20"/>
        <v>214.028</v>
      </c>
      <c r="F136" s="422">
        <f>F128+F130+F133</f>
        <v>393.0110290326778</v>
      </c>
      <c r="G136" s="536">
        <f t="shared" si="20"/>
        <v>3901.741</v>
      </c>
      <c r="H136" s="177"/>
      <c r="I136" s="593">
        <f>I128+I130+I133</f>
        <v>3901.741</v>
      </c>
      <c r="J136" s="527">
        <f t="shared" si="20"/>
        <v>8804.484</v>
      </c>
      <c r="K136" s="528"/>
      <c r="L136" s="529">
        <f t="shared" si="13"/>
        <v>13099.236029032678</v>
      </c>
      <c r="M136" s="521"/>
      <c r="N136" s="671"/>
      <c r="O136" s="709"/>
      <c r="P136" s="297"/>
      <c r="Q136" s="297"/>
      <c r="R136" s="297"/>
      <c r="S136" s="297"/>
      <c r="T136" s="297"/>
      <c r="U136" s="297"/>
      <c r="V136" s="297"/>
      <c r="W136" s="297"/>
      <c r="X136" s="297"/>
      <c r="Y136" s="297"/>
      <c r="Z136" s="297"/>
      <c r="AA136" s="297"/>
      <c r="AB136" s="297"/>
      <c r="AC136" s="297"/>
      <c r="AD136" s="297"/>
      <c r="AE136" s="297"/>
      <c r="AF136" s="297"/>
      <c r="AG136" s="297"/>
      <c r="AH136" s="297"/>
      <c r="AI136" s="297"/>
      <c r="AJ136" s="297"/>
      <c r="AK136" s="298"/>
      <c r="AL136" s="298"/>
      <c r="AM136" s="297"/>
      <c r="AN136" s="298"/>
      <c r="AO136" s="298"/>
      <c r="AP136" s="297"/>
      <c r="AQ136" s="506"/>
    </row>
    <row r="137" spans="1:43" s="508" customFormat="1" ht="27" customHeight="1">
      <c r="A137" s="521"/>
      <c r="B137" s="295" t="s">
        <v>128</v>
      </c>
      <c r="C137" s="590" t="s">
        <v>24</v>
      </c>
      <c r="D137" s="592">
        <f aca="true" t="shared" si="21" ref="D137:K137">D134+D125+D101</f>
        <v>118.24689999999998</v>
      </c>
      <c r="E137" s="592">
        <f t="shared" si="21"/>
        <v>460.6774</v>
      </c>
      <c r="F137" s="542">
        <f>F134+F125+F101</f>
        <v>578.9243</v>
      </c>
      <c r="G137" s="542">
        <f t="shared" si="21"/>
        <v>4013.8989</v>
      </c>
      <c r="H137" s="592"/>
      <c r="I137" s="542">
        <f>I134+I125+I101</f>
        <v>4013.8989</v>
      </c>
      <c r="J137" s="594">
        <f t="shared" si="21"/>
        <v>2572.9826</v>
      </c>
      <c r="K137" s="595">
        <f t="shared" si="21"/>
        <v>2553.1578999999997</v>
      </c>
      <c r="L137" s="591">
        <f>F137+J137+I137+K137</f>
        <v>9718.9637</v>
      </c>
      <c r="M137" s="521"/>
      <c r="N137" s="671"/>
      <c r="O137" s="709"/>
      <c r="P137" s="297"/>
      <c r="Q137" s="297"/>
      <c r="R137" s="297"/>
      <c r="S137" s="297"/>
      <c r="T137" s="297"/>
      <c r="U137" s="297"/>
      <c r="V137" s="297"/>
      <c r="W137" s="297"/>
      <c r="X137" s="297"/>
      <c r="Y137" s="297"/>
      <c r="Z137" s="297"/>
      <c r="AA137" s="297"/>
      <c r="AB137" s="297"/>
      <c r="AC137" s="297"/>
      <c r="AD137" s="297"/>
      <c r="AE137" s="297"/>
      <c r="AF137" s="297"/>
      <c r="AG137" s="297"/>
      <c r="AH137" s="297"/>
      <c r="AI137" s="297"/>
      <c r="AJ137" s="297"/>
      <c r="AK137" s="298"/>
      <c r="AL137" s="298"/>
      <c r="AM137" s="297"/>
      <c r="AN137" s="298"/>
      <c r="AO137" s="298"/>
      <c r="AP137" s="297"/>
      <c r="AQ137" s="506"/>
    </row>
    <row r="138" spans="1:43" s="508" customFormat="1" ht="27" customHeight="1">
      <c r="A138" s="521"/>
      <c r="B138" s="295" t="s">
        <v>127</v>
      </c>
      <c r="C138" s="523" t="s">
        <v>126</v>
      </c>
      <c r="D138" s="188"/>
      <c r="E138" s="188"/>
      <c r="F138" s="233"/>
      <c r="G138" s="233"/>
      <c r="H138" s="176"/>
      <c r="I138" s="233"/>
      <c r="J138" s="425"/>
      <c r="K138" s="566"/>
      <c r="L138" s="525"/>
      <c r="M138" s="521"/>
      <c r="N138" s="671"/>
      <c r="O138" s="709"/>
      <c r="P138" s="297"/>
      <c r="Q138" s="297"/>
      <c r="R138" s="297"/>
      <c r="S138" s="297"/>
      <c r="T138" s="297"/>
      <c r="U138" s="297"/>
      <c r="V138" s="297"/>
      <c r="W138" s="297"/>
      <c r="X138" s="297"/>
      <c r="Y138" s="297"/>
      <c r="Z138" s="297"/>
      <c r="AA138" s="297"/>
      <c r="AB138" s="297"/>
      <c r="AC138" s="297"/>
      <c r="AD138" s="297"/>
      <c r="AE138" s="297"/>
      <c r="AF138" s="297"/>
      <c r="AG138" s="297"/>
      <c r="AH138" s="297"/>
      <c r="AI138" s="297"/>
      <c r="AJ138" s="297"/>
      <c r="AK138" s="298"/>
      <c r="AL138" s="298"/>
      <c r="AM138" s="297"/>
      <c r="AN138" s="298"/>
      <c r="AO138" s="298"/>
      <c r="AP138" s="297"/>
      <c r="AQ138" s="506"/>
    </row>
    <row r="139" spans="1:43" s="508" customFormat="1" ht="27" customHeight="1" thickBot="1">
      <c r="A139" s="545"/>
      <c r="B139" s="301"/>
      <c r="C139" s="546" t="s">
        <v>29</v>
      </c>
      <c r="D139" s="573">
        <f aca="true" t="shared" si="22" ref="D139:K139">D136+D126+D102</f>
        <v>114975.047</v>
      </c>
      <c r="E139" s="573">
        <f t="shared" si="22"/>
        <v>208549.17599999998</v>
      </c>
      <c r="F139" s="574">
        <f>F136+F126+F102</f>
        <v>323524.22299999994</v>
      </c>
      <c r="G139" s="574">
        <f t="shared" si="22"/>
        <v>670524.4389999999</v>
      </c>
      <c r="H139" s="573"/>
      <c r="I139" s="574">
        <f>I136+I126+I102</f>
        <v>670524.4389999999</v>
      </c>
      <c r="J139" s="596">
        <f t="shared" si="22"/>
        <v>443997.06200000003</v>
      </c>
      <c r="K139" s="575">
        <f t="shared" si="22"/>
        <v>143629.854</v>
      </c>
      <c r="L139" s="549">
        <f>F139+J139+I139+K139</f>
        <v>1581675.578</v>
      </c>
      <c r="M139" s="521"/>
      <c r="N139" s="671"/>
      <c r="O139" s="709"/>
      <c r="P139" s="297"/>
      <c r="Q139" s="297"/>
      <c r="R139" s="297"/>
      <c r="S139" s="297"/>
      <c r="T139" s="297"/>
      <c r="U139" s="297"/>
      <c r="V139" s="297"/>
      <c r="W139" s="297"/>
      <c r="X139" s="297"/>
      <c r="Y139" s="297"/>
      <c r="Z139" s="297"/>
      <c r="AA139" s="297"/>
      <c r="AB139" s="297"/>
      <c r="AC139" s="297"/>
      <c r="AD139" s="297"/>
      <c r="AE139" s="297"/>
      <c r="AF139" s="297"/>
      <c r="AG139" s="297"/>
      <c r="AH139" s="297"/>
      <c r="AI139" s="297"/>
      <c r="AJ139" s="297"/>
      <c r="AK139" s="298"/>
      <c r="AL139" s="298"/>
      <c r="AM139" s="297"/>
      <c r="AN139" s="298"/>
      <c r="AO139" s="298"/>
      <c r="AP139" s="297"/>
      <c r="AQ139" s="506"/>
    </row>
    <row r="140" spans="1:43" s="508" customFormat="1" ht="26.25" customHeight="1">
      <c r="A140" s="295"/>
      <c r="B140" s="295"/>
      <c r="C140" s="295"/>
      <c r="D140" s="506"/>
      <c r="E140" s="506"/>
      <c r="F140" s="295"/>
      <c r="G140" s="295"/>
      <c r="H140" s="295"/>
      <c r="I140" s="295"/>
      <c r="J140" s="597"/>
      <c r="K140" s="507"/>
      <c r="L140" s="295"/>
      <c r="M140" s="295"/>
      <c r="N140" s="709"/>
      <c r="O140" s="709"/>
      <c r="P140" s="297"/>
      <c r="Q140" s="297"/>
      <c r="R140" s="297"/>
      <c r="S140" s="297"/>
      <c r="T140" s="297"/>
      <c r="U140" s="297"/>
      <c r="V140" s="297"/>
      <c r="W140" s="297"/>
      <c r="X140" s="297"/>
      <c r="Y140" s="297"/>
      <c r="Z140" s="297"/>
      <c r="AA140" s="297"/>
      <c r="AB140" s="297"/>
      <c r="AC140" s="297"/>
      <c r="AD140" s="297"/>
      <c r="AE140" s="297"/>
      <c r="AF140" s="297"/>
      <c r="AG140" s="297"/>
      <c r="AH140" s="297"/>
      <c r="AI140" s="297"/>
      <c r="AJ140" s="297"/>
      <c r="AK140" s="298"/>
      <c r="AL140" s="298"/>
      <c r="AM140" s="297"/>
      <c r="AN140" s="298"/>
      <c r="AO140" s="298"/>
      <c r="AP140" s="297"/>
      <c r="AQ140" s="506"/>
    </row>
    <row r="141" spans="1:43" s="508" customFormat="1" ht="26.25" customHeight="1">
      <c r="A141" s="295"/>
      <c r="B141" s="295"/>
      <c r="C141" s="295"/>
      <c r="D141" s="506"/>
      <c r="E141" s="506"/>
      <c r="F141" s="295"/>
      <c r="G141" s="295"/>
      <c r="H141" s="295"/>
      <c r="I141" s="295"/>
      <c r="J141" s="507"/>
      <c r="K141" s="507"/>
      <c r="L141" s="295"/>
      <c r="M141" s="295"/>
      <c r="N141" s="671"/>
      <c r="O141" s="709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97"/>
      <c r="AE141" s="297"/>
      <c r="AF141" s="297"/>
      <c r="AG141" s="297"/>
      <c r="AH141" s="297"/>
      <c r="AI141" s="297"/>
      <c r="AJ141" s="297"/>
      <c r="AK141" s="298"/>
      <c r="AL141" s="298"/>
      <c r="AM141" s="297"/>
      <c r="AN141" s="298"/>
      <c r="AO141" s="298"/>
      <c r="AP141" s="297"/>
      <c r="AQ141" s="506"/>
    </row>
    <row r="142" spans="1:43" s="508" customFormat="1" ht="26.25" customHeight="1">
      <c r="A142" s="295"/>
      <c r="B142" s="295"/>
      <c r="C142" s="295"/>
      <c r="D142" s="506"/>
      <c r="E142" s="506"/>
      <c r="F142" s="295"/>
      <c r="G142" s="295"/>
      <c r="H142" s="295"/>
      <c r="I142" s="295"/>
      <c r="J142" s="507"/>
      <c r="K142" s="507"/>
      <c r="L142" s="295"/>
      <c r="M142" s="295"/>
      <c r="N142" s="671"/>
      <c r="O142" s="709"/>
      <c r="P142" s="297"/>
      <c r="Q142" s="297"/>
      <c r="R142" s="297"/>
      <c r="S142" s="297"/>
      <c r="T142" s="297"/>
      <c r="U142" s="297"/>
      <c r="V142" s="297"/>
      <c r="W142" s="297"/>
      <c r="X142" s="297"/>
      <c r="Y142" s="297"/>
      <c r="Z142" s="297"/>
      <c r="AA142" s="297"/>
      <c r="AB142" s="297"/>
      <c r="AC142" s="297"/>
      <c r="AD142" s="297"/>
      <c r="AE142" s="297"/>
      <c r="AF142" s="297"/>
      <c r="AG142" s="297"/>
      <c r="AH142" s="297"/>
      <c r="AI142" s="297"/>
      <c r="AJ142" s="297"/>
      <c r="AK142" s="298"/>
      <c r="AL142" s="298"/>
      <c r="AM142" s="297"/>
      <c r="AN142" s="298"/>
      <c r="AO142" s="298"/>
      <c r="AP142" s="297"/>
      <c r="AQ142" s="506"/>
    </row>
    <row r="143" spans="1:43" s="508" customFormat="1" ht="26.25" customHeight="1">
      <c r="A143" s="295"/>
      <c r="B143" s="295"/>
      <c r="C143" s="295"/>
      <c r="D143" s="506"/>
      <c r="E143" s="506"/>
      <c r="F143" s="295"/>
      <c r="G143" s="295"/>
      <c r="H143" s="295"/>
      <c r="I143" s="295"/>
      <c r="J143" s="507"/>
      <c r="K143" s="507"/>
      <c r="L143" s="295"/>
      <c r="M143" s="295"/>
      <c r="N143" s="671"/>
      <c r="O143" s="709"/>
      <c r="P143" s="297"/>
      <c r="Q143" s="297"/>
      <c r="R143" s="297"/>
      <c r="S143" s="297"/>
      <c r="T143" s="297"/>
      <c r="U143" s="297"/>
      <c r="V143" s="297"/>
      <c r="W143" s="297"/>
      <c r="X143" s="297"/>
      <c r="Y143" s="297"/>
      <c r="Z143" s="297"/>
      <c r="AA143" s="297"/>
      <c r="AB143" s="297"/>
      <c r="AC143" s="297"/>
      <c r="AD143" s="297"/>
      <c r="AE143" s="297"/>
      <c r="AF143" s="297"/>
      <c r="AG143" s="297"/>
      <c r="AH143" s="297"/>
      <c r="AI143" s="297"/>
      <c r="AJ143" s="297"/>
      <c r="AK143" s="298"/>
      <c r="AL143" s="298"/>
      <c r="AM143" s="297"/>
      <c r="AN143" s="298"/>
      <c r="AO143" s="298"/>
      <c r="AP143" s="297"/>
      <c r="AQ143" s="506"/>
    </row>
    <row r="144" spans="1:43" s="508" customFormat="1" ht="26.25" customHeight="1">
      <c r="A144" s="295"/>
      <c r="B144" s="295"/>
      <c r="C144" s="295"/>
      <c r="D144" s="506"/>
      <c r="E144" s="506"/>
      <c r="F144" s="295"/>
      <c r="G144" s="295"/>
      <c r="H144" s="295"/>
      <c r="I144" s="295"/>
      <c r="J144" s="507"/>
      <c r="K144" s="507"/>
      <c r="L144" s="295"/>
      <c r="M144" s="295"/>
      <c r="N144" s="671"/>
      <c r="O144" s="709"/>
      <c r="P144" s="297"/>
      <c r="Q144" s="297"/>
      <c r="R144" s="297"/>
      <c r="S144" s="297"/>
      <c r="T144" s="297"/>
      <c r="U144" s="297"/>
      <c r="V144" s="297"/>
      <c r="W144" s="297"/>
      <c r="X144" s="297"/>
      <c r="Y144" s="297"/>
      <c r="Z144" s="297"/>
      <c r="AA144" s="297"/>
      <c r="AB144" s="297"/>
      <c r="AC144" s="297"/>
      <c r="AD144" s="297"/>
      <c r="AE144" s="297"/>
      <c r="AF144" s="297"/>
      <c r="AG144" s="297"/>
      <c r="AH144" s="297"/>
      <c r="AI144" s="297"/>
      <c r="AJ144" s="297"/>
      <c r="AK144" s="298"/>
      <c r="AL144" s="298"/>
      <c r="AM144" s="297"/>
      <c r="AN144" s="298"/>
      <c r="AO144" s="298"/>
      <c r="AP144" s="297"/>
      <c r="AQ144" s="506"/>
    </row>
    <row r="145" spans="1:43" s="508" customFormat="1" ht="26.25" customHeight="1">
      <c r="A145" s="295"/>
      <c r="B145" s="295"/>
      <c r="C145" s="295"/>
      <c r="D145" s="506"/>
      <c r="E145" s="506"/>
      <c r="F145" s="295"/>
      <c r="G145" s="295"/>
      <c r="H145" s="295"/>
      <c r="I145" s="295"/>
      <c r="J145" s="507"/>
      <c r="K145" s="507"/>
      <c r="L145" s="295"/>
      <c r="M145" s="295"/>
      <c r="N145" s="671"/>
      <c r="O145" s="709"/>
      <c r="P145" s="297"/>
      <c r="Q145" s="297"/>
      <c r="R145" s="297"/>
      <c r="S145" s="297"/>
      <c r="T145" s="297"/>
      <c r="U145" s="297"/>
      <c r="V145" s="297"/>
      <c r="W145" s="297"/>
      <c r="X145" s="297"/>
      <c r="Y145" s="297"/>
      <c r="Z145" s="297"/>
      <c r="AA145" s="297"/>
      <c r="AB145" s="297"/>
      <c r="AC145" s="297"/>
      <c r="AD145" s="297"/>
      <c r="AE145" s="297"/>
      <c r="AF145" s="297"/>
      <c r="AG145" s="297"/>
      <c r="AH145" s="297"/>
      <c r="AI145" s="297"/>
      <c r="AJ145" s="297"/>
      <c r="AK145" s="298"/>
      <c r="AL145" s="298"/>
      <c r="AM145" s="297"/>
      <c r="AN145" s="298"/>
      <c r="AO145" s="298"/>
      <c r="AP145" s="297"/>
      <c r="AQ145" s="506"/>
    </row>
    <row r="146" spans="1:43" s="508" customFormat="1" ht="26.25" customHeight="1">
      <c r="A146" s="295"/>
      <c r="B146" s="295"/>
      <c r="C146" s="295"/>
      <c r="D146" s="506"/>
      <c r="E146" s="506"/>
      <c r="F146" s="295"/>
      <c r="G146" s="295"/>
      <c r="H146" s="295"/>
      <c r="I146" s="295"/>
      <c r="J146" s="507"/>
      <c r="K146" s="507"/>
      <c r="L146" s="295"/>
      <c r="M146" s="295"/>
      <c r="N146" s="671"/>
      <c r="O146" s="709"/>
      <c r="P146" s="297"/>
      <c r="Q146" s="297"/>
      <c r="R146" s="297"/>
      <c r="S146" s="297"/>
      <c r="T146" s="297"/>
      <c r="U146" s="297"/>
      <c r="V146" s="297"/>
      <c r="W146" s="297"/>
      <c r="X146" s="297"/>
      <c r="Y146" s="297"/>
      <c r="Z146" s="297"/>
      <c r="AA146" s="297"/>
      <c r="AB146" s="297"/>
      <c r="AC146" s="297"/>
      <c r="AD146" s="297"/>
      <c r="AE146" s="297"/>
      <c r="AF146" s="297"/>
      <c r="AG146" s="297"/>
      <c r="AH146" s="297"/>
      <c r="AI146" s="297"/>
      <c r="AJ146" s="297"/>
      <c r="AK146" s="298"/>
      <c r="AL146" s="298"/>
      <c r="AM146" s="297"/>
      <c r="AN146" s="298"/>
      <c r="AO146" s="298"/>
      <c r="AP146" s="297"/>
      <c r="AQ146" s="506"/>
    </row>
    <row r="147" spans="1:43" s="508" customFormat="1" ht="26.25" customHeight="1">
      <c r="A147" s="295"/>
      <c r="B147" s="295"/>
      <c r="C147" s="295"/>
      <c r="D147" s="506"/>
      <c r="E147" s="506"/>
      <c r="F147" s="295"/>
      <c r="G147" s="295"/>
      <c r="H147" s="295"/>
      <c r="I147" s="295"/>
      <c r="J147" s="580"/>
      <c r="K147" s="507"/>
      <c r="L147" s="295"/>
      <c r="M147" s="295"/>
      <c r="N147" s="709"/>
      <c r="O147" s="709"/>
      <c r="P147" s="297"/>
      <c r="Q147" s="297"/>
      <c r="R147" s="297"/>
      <c r="S147" s="297"/>
      <c r="T147" s="297"/>
      <c r="U147" s="297"/>
      <c r="V147" s="297"/>
      <c r="W147" s="297"/>
      <c r="X147" s="297"/>
      <c r="Y147" s="297"/>
      <c r="Z147" s="297"/>
      <c r="AA147" s="297"/>
      <c r="AB147" s="297"/>
      <c r="AC147" s="297"/>
      <c r="AD147" s="297"/>
      <c r="AE147" s="297"/>
      <c r="AF147" s="297"/>
      <c r="AG147" s="297"/>
      <c r="AH147" s="297"/>
      <c r="AI147" s="297"/>
      <c r="AJ147" s="297"/>
      <c r="AK147" s="298"/>
      <c r="AL147" s="298"/>
      <c r="AM147" s="297"/>
      <c r="AN147" s="298"/>
      <c r="AO147" s="298"/>
      <c r="AP147" s="297"/>
      <c r="AQ147" s="506"/>
    </row>
    <row r="148" spans="1:43" s="508" customFormat="1" ht="26.25" customHeight="1">
      <c r="A148" s="295"/>
      <c r="B148" s="295"/>
      <c r="C148" s="295"/>
      <c r="D148" s="506"/>
      <c r="E148" s="506"/>
      <c r="F148" s="295"/>
      <c r="G148" s="295"/>
      <c r="H148" s="295"/>
      <c r="I148" s="295"/>
      <c r="J148" s="507"/>
      <c r="K148" s="507"/>
      <c r="L148" s="295"/>
      <c r="M148" s="295"/>
      <c r="N148" s="709"/>
      <c r="O148" s="709"/>
      <c r="P148" s="297"/>
      <c r="Q148" s="297"/>
      <c r="R148" s="297"/>
      <c r="S148" s="297"/>
      <c r="T148" s="297"/>
      <c r="U148" s="297"/>
      <c r="V148" s="297"/>
      <c r="W148" s="297"/>
      <c r="X148" s="297"/>
      <c r="Y148" s="297"/>
      <c r="Z148" s="297"/>
      <c r="AA148" s="297"/>
      <c r="AB148" s="297"/>
      <c r="AC148" s="297"/>
      <c r="AD148" s="297"/>
      <c r="AE148" s="297"/>
      <c r="AF148" s="297"/>
      <c r="AG148" s="297"/>
      <c r="AH148" s="297"/>
      <c r="AI148" s="297"/>
      <c r="AJ148" s="297"/>
      <c r="AK148" s="298"/>
      <c r="AL148" s="298"/>
      <c r="AM148" s="297"/>
      <c r="AN148" s="298"/>
      <c r="AO148" s="298"/>
      <c r="AP148" s="297"/>
      <c r="AQ148" s="506"/>
    </row>
    <row r="149" spans="1:43" s="508" customFormat="1" ht="26.25" customHeight="1">
      <c r="A149" s="295"/>
      <c r="B149" s="295"/>
      <c r="C149" s="295"/>
      <c r="D149" s="506"/>
      <c r="E149" s="506"/>
      <c r="F149" s="295"/>
      <c r="G149" s="295"/>
      <c r="H149" s="295"/>
      <c r="I149" s="295"/>
      <c r="J149" s="507"/>
      <c r="K149" s="507"/>
      <c r="L149" s="295"/>
      <c r="M149" s="295"/>
      <c r="N149" s="709"/>
      <c r="O149" s="709"/>
      <c r="P149" s="297"/>
      <c r="Q149" s="297"/>
      <c r="R149" s="297"/>
      <c r="S149" s="297"/>
      <c r="T149" s="297"/>
      <c r="U149" s="297"/>
      <c r="V149" s="297"/>
      <c r="W149" s="297"/>
      <c r="X149" s="297"/>
      <c r="Y149" s="297"/>
      <c r="Z149" s="297"/>
      <c r="AA149" s="297"/>
      <c r="AB149" s="297"/>
      <c r="AC149" s="297"/>
      <c r="AD149" s="297"/>
      <c r="AE149" s="297"/>
      <c r="AF149" s="297"/>
      <c r="AG149" s="297"/>
      <c r="AH149" s="297"/>
      <c r="AI149" s="297"/>
      <c r="AJ149" s="297"/>
      <c r="AK149" s="298"/>
      <c r="AL149" s="298"/>
      <c r="AM149" s="297"/>
      <c r="AN149" s="298"/>
      <c r="AO149" s="298"/>
      <c r="AP149" s="297"/>
      <c r="AQ149" s="506"/>
    </row>
    <row r="150" spans="1:43" s="508" customFormat="1" ht="26.25" customHeight="1">
      <c r="A150" s="295"/>
      <c r="B150" s="295"/>
      <c r="C150" s="295"/>
      <c r="D150" s="506"/>
      <c r="E150" s="506"/>
      <c r="F150" s="295"/>
      <c r="G150" s="295"/>
      <c r="H150" s="295"/>
      <c r="I150" s="295"/>
      <c r="J150" s="507"/>
      <c r="K150" s="507"/>
      <c r="L150" s="295"/>
      <c r="M150" s="295"/>
      <c r="N150" s="709"/>
      <c r="O150" s="709"/>
      <c r="P150" s="297"/>
      <c r="Q150" s="297"/>
      <c r="R150" s="297"/>
      <c r="S150" s="297"/>
      <c r="T150" s="297"/>
      <c r="U150" s="297"/>
      <c r="V150" s="297"/>
      <c r="W150" s="297"/>
      <c r="X150" s="297"/>
      <c r="Y150" s="297"/>
      <c r="Z150" s="297"/>
      <c r="AA150" s="297"/>
      <c r="AB150" s="297"/>
      <c r="AC150" s="297"/>
      <c r="AD150" s="297"/>
      <c r="AE150" s="297"/>
      <c r="AF150" s="297"/>
      <c r="AG150" s="297"/>
      <c r="AH150" s="297"/>
      <c r="AI150" s="297"/>
      <c r="AJ150" s="297"/>
      <c r="AK150" s="298"/>
      <c r="AL150" s="298"/>
      <c r="AM150" s="297"/>
      <c r="AN150" s="298"/>
      <c r="AO150" s="298"/>
      <c r="AP150" s="297"/>
      <c r="AQ150" s="506"/>
    </row>
    <row r="151" spans="1:43" s="508" customFormat="1" ht="26.25" customHeight="1">
      <c r="A151" s="295"/>
      <c r="B151" s="295"/>
      <c r="C151" s="295"/>
      <c r="D151" s="506"/>
      <c r="E151" s="506"/>
      <c r="F151" s="295"/>
      <c r="G151" s="295"/>
      <c r="H151" s="295"/>
      <c r="I151" s="295"/>
      <c r="J151" s="507"/>
      <c r="K151" s="507"/>
      <c r="L151" s="295"/>
      <c r="M151" s="295"/>
      <c r="N151" s="709"/>
      <c r="O151" s="709"/>
      <c r="P151" s="297"/>
      <c r="Q151" s="297"/>
      <c r="R151" s="297"/>
      <c r="S151" s="297"/>
      <c r="T151" s="297"/>
      <c r="U151" s="297"/>
      <c r="V151" s="297"/>
      <c r="W151" s="297"/>
      <c r="X151" s="297"/>
      <c r="Y151" s="297"/>
      <c r="Z151" s="297"/>
      <c r="AA151" s="297"/>
      <c r="AB151" s="297"/>
      <c r="AC151" s="297"/>
      <c r="AD151" s="297"/>
      <c r="AE151" s="297"/>
      <c r="AF151" s="297"/>
      <c r="AG151" s="297"/>
      <c r="AH151" s="297"/>
      <c r="AI151" s="297"/>
      <c r="AJ151" s="297"/>
      <c r="AK151" s="298"/>
      <c r="AL151" s="298"/>
      <c r="AM151" s="297"/>
      <c r="AN151" s="298"/>
      <c r="AO151" s="298"/>
      <c r="AP151" s="297"/>
      <c r="AQ151" s="506"/>
    </row>
    <row r="152" spans="1:43" s="508" customFormat="1" ht="26.25" customHeight="1">
      <c r="A152" s="295"/>
      <c r="B152" s="295"/>
      <c r="C152" s="295"/>
      <c r="D152" s="506"/>
      <c r="E152" s="506"/>
      <c r="F152" s="295"/>
      <c r="G152" s="295"/>
      <c r="H152" s="295"/>
      <c r="I152" s="295"/>
      <c r="J152" s="507"/>
      <c r="K152" s="507"/>
      <c r="L152" s="295"/>
      <c r="M152" s="295"/>
      <c r="N152" s="709"/>
      <c r="O152" s="709"/>
      <c r="P152" s="297"/>
      <c r="Q152" s="297"/>
      <c r="R152" s="297"/>
      <c r="S152" s="297"/>
      <c r="T152" s="297"/>
      <c r="U152" s="297"/>
      <c r="V152" s="297"/>
      <c r="W152" s="297"/>
      <c r="X152" s="297"/>
      <c r="Y152" s="297"/>
      <c r="Z152" s="297"/>
      <c r="AA152" s="297"/>
      <c r="AB152" s="297"/>
      <c r="AC152" s="297"/>
      <c r="AD152" s="297"/>
      <c r="AE152" s="297"/>
      <c r="AF152" s="297"/>
      <c r="AG152" s="297"/>
      <c r="AH152" s="297"/>
      <c r="AI152" s="297"/>
      <c r="AJ152" s="297"/>
      <c r="AK152" s="298"/>
      <c r="AL152" s="298"/>
      <c r="AM152" s="297"/>
      <c r="AN152" s="298"/>
      <c r="AO152" s="298"/>
      <c r="AP152" s="297"/>
      <c r="AQ152" s="506"/>
    </row>
    <row r="153" spans="1:43" s="508" customFormat="1" ht="26.25" customHeight="1">
      <c r="A153" s="295"/>
      <c r="B153" s="295"/>
      <c r="C153" s="295"/>
      <c r="D153" s="506"/>
      <c r="E153" s="506"/>
      <c r="F153" s="295"/>
      <c r="G153" s="295"/>
      <c r="H153" s="295"/>
      <c r="I153" s="295"/>
      <c r="J153" s="507"/>
      <c r="K153" s="507"/>
      <c r="L153" s="295"/>
      <c r="M153" s="295"/>
      <c r="N153" s="709"/>
      <c r="O153" s="709"/>
      <c r="P153" s="297"/>
      <c r="Q153" s="297"/>
      <c r="R153" s="297"/>
      <c r="S153" s="297"/>
      <c r="T153" s="297"/>
      <c r="U153" s="297"/>
      <c r="V153" s="297"/>
      <c r="W153" s="297"/>
      <c r="X153" s="297"/>
      <c r="Y153" s="297"/>
      <c r="Z153" s="297"/>
      <c r="AA153" s="297"/>
      <c r="AB153" s="297"/>
      <c r="AC153" s="297"/>
      <c r="AD153" s="297"/>
      <c r="AE153" s="297"/>
      <c r="AF153" s="297"/>
      <c r="AG153" s="297"/>
      <c r="AH153" s="297"/>
      <c r="AI153" s="297"/>
      <c r="AJ153" s="297"/>
      <c r="AK153" s="298"/>
      <c r="AL153" s="298"/>
      <c r="AM153" s="297"/>
      <c r="AN153" s="298"/>
      <c r="AO153" s="298"/>
      <c r="AP153" s="297"/>
      <c r="AQ153" s="506"/>
    </row>
    <row r="154" spans="1:43" s="508" customFormat="1" ht="26.25" customHeight="1">
      <c r="A154" s="295"/>
      <c r="B154" s="295"/>
      <c r="C154" s="295"/>
      <c r="D154" s="506"/>
      <c r="E154" s="506"/>
      <c r="F154" s="295"/>
      <c r="G154" s="295"/>
      <c r="H154" s="295"/>
      <c r="I154" s="295"/>
      <c r="J154" s="507"/>
      <c r="K154" s="507"/>
      <c r="L154" s="295"/>
      <c r="M154" s="295"/>
      <c r="N154" s="709"/>
      <c r="O154" s="709"/>
      <c r="P154" s="297"/>
      <c r="Q154" s="297"/>
      <c r="R154" s="297"/>
      <c r="S154" s="297"/>
      <c r="T154" s="297"/>
      <c r="U154" s="297"/>
      <c r="V154" s="297"/>
      <c r="W154" s="297"/>
      <c r="X154" s="297"/>
      <c r="Y154" s="297"/>
      <c r="Z154" s="297"/>
      <c r="AA154" s="297"/>
      <c r="AB154" s="297"/>
      <c r="AC154" s="297"/>
      <c r="AD154" s="297"/>
      <c r="AE154" s="297"/>
      <c r="AF154" s="297"/>
      <c r="AG154" s="297"/>
      <c r="AH154" s="297"/>
      <c r="AI154" s="297"/>
      <c r="AJ154" s="297"/>
      <c r="AK154" s="298"/>
      <c r="AL154" s="298"/>
      <c r="AM154" s="297"/>
      <c r="AN154" s="298"/>
      <c r="AO154" s="298"/>
      <c r="AP154" s="297"/>
      <c r="AQ154" s="506"/>
    </row>
    <row r="155" spans="1:43" s="508" customFormat="1" ht="26.25" customHeight="1">
      <c r="A155" s="295"/>
      <c r="B155" s="295"/>
      <c r="C155" s="295"/>
      <c r="D155" s="506"/>
      <c r="E155" s="506"/>
      <c r="F155" s="295"/>
      <c r="G155" s="295"/>
      <c r="H155" s="295"/>
      <c r="I155" s="295"/>
      <c r="J155" s="507"/>
      <c r="K155" s="507"/>
      <c r="L155" s="295"/>
      <c r="M155" s="295"/>
      <c r="N155" s="709"/>
      <c r="O155" s="709"/>
      <c r="P155" s="297"/>
      <c r="Q155" s="297"/>
      <c r="R155" s="297"/>
      <c r="S155" s="297"/>
      <c r="T155" s="297"/>
      <c r="U155" s="297"/>
      <c r="V155" s="297"/>
      <c r="W155" s="297"/>
      <c r="X155" s="297"/>
      <c r="Y155" s="297"/>
      <c r="Z155" s="297"/>
      <c r="AA155" s="297"/>
      <c r="AB155" s="297"/>
      <c r="AC155" s="297"/>
      <c r="AD155" s="297"/>
      <c r="AE155" s="297"/>
      <c r="AF155" s="297"/>
      <c r="AG155" s="297"/>
      <c r="AH155" s="297"/>
      <c r="AI155" s="297"/>
      <c r="AJ155" s="297"/>
      <c r="AK155" s="298"/>
      <c r="AL155" s="298"/>
      <c r="AM155" s="297"/>
      <c r="AN155" s="298"/>
      <c r="AO155" s="298"/>
      <c r="AP155" s="297"/>
      <c r="AQ155" s="506"/>
    </row>
    <row r="156" spans="1:43" s="508" customFormat="1" ht="26.25" customHeight="1">
      <c r="A156" s="295"/>
      <c r="B156" s="295"/>
      <c r="C156" s="295"/>
      <c r="D156" s="506"/>
      <c r="E156" s="506"/>
      <c r="F156" s="295"/>
      <c r="G156" s="295"/>
      <c r="H156" s="295"/>
      <c r="I156" s="295"/>
      <c r="J156" s="507"/>
      <c r="K156" s="507"/>
      <c r="L156" s="295"/>
      <c r="M156" s="295"/>
      <c r="N156" s="709"/>
      <c r="O156" s="709"/>
      <c r="P156" s="297"/>
      <c r="Q156" s="297"/>
      <c r="R156" s="297"/>
      <c r="S156" s="297"/>
      <c r="T156" s="297"/>
      <c r="U156" s="297"/>
      <c r="V156" s="297"/>
      <c r="W156" s="297"/>
      <c r="X156" s="297"/>
      <c r="Y156" s="297"/>
      <c r="Z156" s="297"/>
      <c r="AA156" s="297"/>
      <c r="AB156" s="297"/>
      <c r="AC156" s="297"/>
      <c r="AD156" s="297"/>
      <c r="AE156" s="297"/>
      <c r="AF156" s="297"/>
      <c r="AG156" s="297"/>
      <c r="AH156" s="297"/>
      <c r="AI156" s="297"/>
      <c r="AJ156" s="297"/>
      <c r="AK156" s="298"/>
      <c r="AL156" s="298"/>
      <c r="AM156" s="297"/>
      <c r="AN156" s="298"/>
      <c r="AO156" s="298"/>
      <c r="AP156" s="297"/>
      <c r="AQ156" s="506"/>
    </row>
    <row r="157" spans="1:43" s="508" customFormat="1" ht="26.25" customHeight="1">
      <c r="A157" s="295"/>
      <c r="B157" s="295"/>
      <c r="C157" s="295"/>
      <c r="D157" s="506"/>
      <c r="E157" s="506"/>
      <c r="F157" s="295"/>
      <c r="G157" s="295"/>
      <c r="H157" s="295"/>
      <c r="I157" s="295"/>
      <c r="J157" s="507"/>
      <c r="K157" s="507"/>
      <c r="L157" s="295"/>
      <c r="M157" s="295"/>
      <c r="N157" s="709"/>
      <c r="O157" s="709"/>
      <c r="P157" s="297"/>
      <c r="Q157" s="297"/>
      <c r="R157" s="297"/>
      <c r="S157" s="297"/>
      <c r="T157" s="297"/>
      <c r="U157" s="297"/>
      <c r="V157" s="297"/>
      <c r="W157" s="297"/>
      <c r="X157" s="297"/>
      <c r="Y157" s="297"/>
      <c r="Z157" s="297"/>
      <c r="AA157" s="297"/>
      <c r="AB157" s="297"/>
      <c r="AC157" s="297"/>
      <c r="AD157" s="297"/>
      <c r="AE157" s="297"/>
      <c r="AF157" s="297"/>
      <c r="AG157" s="297"/>
      <c r="AH157" s="297"/>
      <c r="AI157" s="297"/>
      <c r="AJ157" s="297"/>
      <c r="AK157" s="298"/>
      <c r="AL157" s="298"/>
      <c r="AM157" s="297"/>
      <c r="AN157" s="298"/>
      <c r="AO157" s="298"/>
      <c r="AP157" s="297"/>
      <c r="AQ157" s="506"/>
    </row>
    <row r="158" spans="1:43" s="508" customFormat="1" ht="26.25" customHeight="1">
      <c r="A158" s="295"/>
      <c r="B158" s="295"/>
      <c r="C158" s="295"/>
      <c r="D158" s="506"/>
      <c r="E158" s="506"/>
      <c r="F158" s="295"/>
      <c r="G158" s="295"/>
      <c r="H158" s="295"/>
      <c r="I158" s="295"/>
      <c r="J158" s="507"/>
      <c r="K158" s="507"/>
      <c r="L158" s="295"/>
      <c r="M158" s="295"/>
      <c r="N158" s="709"/>
      <c r="O158" s="709"/>
      <c r="P158" s="297"/>
      <c r="Q158" s="297"/>
      <c r="R158" s="297"/>
      <c r="S158" s="297"/>
      <c r="T158" s="297"/>
      <c r="U158" s="297"/>
      <c r="V158" s="297"/>
      <c r="W158" s="297"/>
      <c r="X158" s="297"/>
      <c r="Y158" s="297"/>
      <c r="Z158" s="297"/>
      <c r="AA158" s="297"/>
      <c r="AB158" s="297"/>
      <c r="AC158" s="297"/>
      <c r="AD158" s="297"/>
      <c r="AE158" s="297"/>
      <c r="AF158" s="297"/>
      <c r="AG158" s="297"/>
      <c r="AH158" s="297"/>
      <c r="AI158" s="297"/>
      <c r="AJ158" s="297"/>
      <c r="AK158" s="298"/>
      <c r="AL158" s="298"/>
      <c r="AM158" s="297"/>
      <c r="AN158" s="298"/>
      <c r="AO158" s="298"/>
      <c r="AP158" s="297"/>
      <c r="AQ158" s="506"/>
    </row>
    <row r="159" spans="1:43" s="508" customFormat="1" ht="26.25" customHeight="1">
      <c r="A159" s="295"/>
      <c r="B159" s="295"/>
      <c r="C159" s="295"/>
      <c r="D159" s="506"/>
      <c r="E159" s="506"/>
      <c r="F159" s="295"/>
      <c r="G159" s="295"/>
      <c r="H159" s="295"/>
      <c r="I159" s="295"/>
      <c r="J159" s="507"/>
      <c r="K159" s="507"/>
      <c r="L159" s="295"/>
      <c r="M159" s="295"/>
      <c r="N159" s="709"/>
      <c r="O159" s="709"/>
      <c r="P159" s="297"/>
      <c r="Q159" s="297"/>
      <c r="R159" s="297"/>
      <c r="S159" s="297"/>
      <c r="T159" s="297"/>
      <c r="U159" s="297"/>
      <c r="V159" s="297"/>
      <c r="W159" s="297"/>
      <c r="X159" s="297"/>
      <c r="Y159" s="297"/>
      <c r="Z159" s="297"/>
      <c r="AA159" s="297"/>
      <c r="AB159" s="297"/>
      <c r="AC159" s="297"/>
      <c r="AD159" s="297"/>
      <c r="AE159" s="297"/>
      <c r="AF159" s="297"/>
      <c r="AG159" s="297"/>
      <c r="AH159" s="297"/>
      <c r="AI159" s="297"/>
      <c r="AJ159" s="297"/>
      <c r="AK159" s="298"/>
      <c r="AL159" s="298"/>
      <c r="AM159" s="297"/>
      <c r="AN159" s="298"/>
      <c r="AO159" s="298"/>
      <c r="AP159" s="297"/>
      <c r="AQ159" s="506"/>
    </row>
    <row r="160" spans="1:43" s="508" customFormat="1" ht="26.25" customHeight="1">
      <c r="A160" s="295"/>
      <c r="B160" s="295"/>
      <c r="C160" s="295"/>
      <c r="D160" s="506"/>
      <c r="E160" s="506"/>
      <c r="F160" s="295"/>
      <c r="G160" s="295"/>
      <c r="H160" s="295"/>
      <c r="I160" s="295"/>
      <c r="J160" s="507"/>
      <c r="K160" s="507"/>
      <c r="L160" s="295"/>
      <c r="M160" s="295"/>
      <c r="N160" s="709"/>
      <c r="O160" s="709"/>
      <c r="P160" s="297"/>
      <c r="Q160" s="297"/>
      <c r="R160" s="297"/>
      <c r="S160" s="297"/>
      <c r="T160" s="297"/>
      <c r="U160" s="297"/>
      <c r="V160" s="297"/>
      <c r="W160" s="297"/>
      <c r="X160" s="297"/>
      <c r="Y160" s="297"/>
      <c r="Z160" s="297"/>
      <c r="AA160" s="297"/>
      <c r="AB160" s="297"/>
      <c r="AC160" s="297"/>
      <c r="AD160" s="297"/>
      <c r="AE160" s="297"/>
      <c r="AF160" s="297"/>
      <c r="AG160" s="297"/>
      <c r="AH160" s="297"/>
      <c r="AI160" s="297"/>
      <c r="AJ160" s="297"/>
      <c r="AK160" s="298"/>
      <c r="AL160" s="298"/>
      <c r="AM160" s="297"/>
      <c r="AN160" s="298"/>
      <c r="AO160" s="298"/>
      <c r="AP160" s="297"/>
      <c r="AQ160" s="506"/>
    </row>
    <row r="161" spans="1:43" s="508" customFormat="1" ht="26.25" customHeight="1">
      <c r="A161" s="295"/>
      <c r="B161" s="295"/>
      <c r="C161" s="295"/>
      <c r="D161" s="506"/>
      <c r="E161" s="506"/>
      <c r="F161" s="295"/>
      <c r="G161" s="295"/>
      <c r="H161" s="295"/>
      <c r="I161" s="295"/>
      <c r="J161" s="507"/>
      <c r="K161" s="507"/>
      <c r="L161" s="295"/>
      <c r="M161" s="295"/>
      <c r="N161" s="709"/>
      <c r="O161" s="709"/>
      <c r="P161" s="297"/>
      <c r="Q161" s="297"/>
      <c r="R161" s="297"/>
      <c r="S161" s="297"/>
      <c r="T161" s="297"/>
      <c r="U161" s="297"/>
      <c r="V161" s="297"/>
      <c r="W161" s="297"/>
      <c r="X161" s="297"/>
      <c r="Y161" s="297"/>
      <c r="Z161" s="297"/>
      <c r="AA161" s="297"/>
      <c r="AB161" s="297"/>
      <c r="AC161" s="297"/>
      <c r="AD161" s="297"/>
      <c r="AE161" s="297"/>
      <c r="AF161" s="297"/>
      <c r="AG161" s="297"/>
      <c r="AH161" s="297"/>
      <c r="AI161" s="297"/>
      <c r="AJ161" s="297"/>
      <c r="AK161" s="298"/>
      <c r="AL161" s="298"/>
      <c r="AM161" s="297"/>
      <c r="AN161" s="298"/>
      <c r="AO161" s="298"/>
      <c r="AP161" s="297"/>
      <c r="AQ161" s="506"/>
    </row>
    <row r="162" spans="1:43" s="508" customFormat="1" ht="26.25" customHeight="1">
      <c r="A162" s="295"/>
      <c r="B162" s="295"/>
      <c r="C162" s="295"/>
      <c r="D162" s="506"/>
      <c r="E162" s="506"/>
      <c r="F162" s="295"/>
      <c r="G162" s="295"/>
      <c r="H162" s="295"/>
      <c r="I162" s="295"/>
      <c r="J162" s="507"/>
      <c r="K162" s="507"/>
      <c r="L162" s="295"/>
      <c r="M162" s="295"/>
      <c r="N162" s="709"/>
      <c r="O162" s="709"/>
      <c r="P162" s="297"/>
      <c r="Q162" s="297"/>
      <c r="R162" s="297"/>
      <c r="S162" s="297"/>
      <c r="T162" s="297"/>
      <c r="U162" s="297"/>
      <c r="V162" s="297"/>
      <c r="W162" s="297"/>
      <c r="X162" s="297"/>
      <c r="Y162" s="297"/>
      <c r="Z162" s="297"/>
      <c r="AA162" s="297"/>
      <c r="AB162" s="297"/>
      <c r="AC162" s="297"/>
      <c r="AD162" s="297"/>
      <c r="AE162" s="297"/>
      <c r="AF162" s="297"/>
      <c r="AG162" s="297"/>
      <c r="AH162" s="297"/>
      <c r="AI162" s="297"/>
      <c r="AJ162" s="297"/>
      <c r="AK162" s="298"/>
      <c r="AL162" s="298"/>
      <c r="AM162" s="297"/>
      <c r="AN162" s="298"/>
      <c r="AO162" s="298"/>
      <c r="AP162" s="297"/>
      <c r="AQ162" s="506"/>
    </row>
    <row r="163" spans="1:43" s="508" customFormat="1" ht="26.25" customHeight="1">
      <c r="A163" s="295"/>
      <c r="B163" s="295"/>
      <c r="C163" s="295"/>
      <c r="D163" s="506"/>
      <c r="E163" s="506"/>
      <c r="F163" s="295"/>
      <c r="G163" s="295"/>
      <c r="H163" s="295"/>
      <c r="I163" s="295"/>
      <c r="J163" s="507"/>
      <c r="K163" s="507"/>
      <c r="L163" s="295"/>
      <c r="M163" s="295"/>
      <c r="N163" s="709"/>
      <c r="O163" s="709"/>
      <c r="P163" s="297"/>
      <c r="Q163" s="297"/>
      <c r="R163" s="297"/>
      <c r="S163" s="297"/>
      <c r="T163" s="297"/>
      <c r="U163" s="297"/>
      <c r="V163" s="297"/>
      <c r="W163" s="297"/>
      <c r="X163" s="297"/>
      <c r="Y163" s="297"/>
      <c r="Z163" s="297"/>
      <c r="AA163" s="297"/>
      <c r="AB163" s="297"/>
      <c r="AC163" s="297"/>
      <c r="AD163" s="297"/>
      <c r="AE163" s="297"/>
      <c r="AF163" s="297"/>
      <c r="AG163" s="297"/>
      <c r="AH163" s="297"/>
      <c r="AI163" s="297"/>
      <c r="AJ163" s="297"/>
      <c r="AK163" s="298"/>
      <c r="AL163" s="298"/>
      <c r="AM163" s="297"/>
      <c r="AN163" s="298"/>
      <c r="AO163" s="298"/>
      <c r="AP163" s="297"/>
      <c r="AQ163" s="506"/>
    </row>
    <row r="164" spans="1:43" s="508" customFormat="1" ht="26.25" customHeight="1">
      <c r="A164" s="295"/>
      <c r="B164" s="295"/>
      <c r="C164" s="295"/>
      <c r="D164" s="506"/>
      <c r="E164" s="506"/>
      <c r="F164" s="295"/>
      <c r="G164" s="295"/>
      <c r="H164" s="295"/>
      <c r="I164" s="295"/>
      <c r="J164" s="507"/>
      <c r="K164" s="507"/>
      <c r="L164" s="295"/>
      <c r="M164" s="295"/>
      <c r="N164" s="709"/>
      <c r="O164" s="709"/>
      <c r="P164" s="297"/>
      <c r="Q164" s="297"/>
      <c r="R164" s="297"/>
      <c r="S164" s="297"/>
      <c r="T164" s="297"/>
      <c r="U164" s="297"/>
      <c r="V164" s="297"/>
      <c r="W164" s="297"/>
      <c r="X164" s="297"/>
      <c r="Y164" s="297"/>
      <c r="Z164" s="297"/>
      <c r="AA164" s="297"/>
      <c r="AB164" s="297"/>
      <c r="AC164" s="297"/>
      <c r="AD164" s="297"/>
      <c r="AE164" s="297"/>
      <c r="AF164" s="297"/>
      <c r="AG164" s="297"/>
      <c r="AH164" s="297"/>
      <c r="AI164" s="297"/>
      <c r="AJ164" s="297"/>
      <c r="AK164" s="298"/>
      <c r="AL164" s="298"/>
      <c r="AM164" s="297"/>
      <c r="AN164" s="298"/>
      <c r="AO164" s="298"/>
      <c r="AP164" s="297"/>
      <c r="AQ164" s="506"/>
    </row>
    <row r="165" spans="1:43" s="508" customFormat="1" ht="26.25" customHeight="1">
      <c r="A165" s="295"/>
      <c r="B165" s="295"/>
      <c r="C165" s="295"/>
      <c r="D165" s="506"/>
      <c r="E165" s="506"/>
      <c r="F165" s="295"/>
      <c r="G165" s="295"/>
      <c r="H165" s="295"/>
      <c r="I165" s="295"/>
      <c r="J165" s="507"/>
      <c r="K165" s="507"/>
      <c r="L165" s="295"/>
      <c r="M165" s="295"/>
      <c r="N165" s="709"/>
      <c r="O165" s="709"/>
      <c r="P165" s="297"/>
      <c r="Q165" s="297"/>
      <c r="R165" s="297"/>
      <c r="S165" s="297"/>
      <c r="T165" s="297"/>
      <c r="U165" s="297"/>
      <c r="V165" s="297"/>
      <c r="W165" s="297"/>
      <c r="X165" s="297"/>
      <c r="Y165" s="297"/>
      <c r="Z165" s="297"/>
      <c r="AA165" s="297"/>
      <c r="AB165" s="297"/>
      <c r="AC165" s="297"/>
      <c r="AD165" s="297"/>
      <c r="AE165" s="297"/>
      <c r="AF165" s="297"/>
      <c r="AG165" s="297"/>
      <c r="AH165" s="297"/>
      <c r="AI165" s="297"/>
      <c r="AJ165" s="297"/>
      <c r="AK165" s="298"/>
      <c r="AL165" s="298"/>
      <c r="AM165" s="297"/>
      <c r="AN165" s="298"/>
      <c r="AO165" s="298"/>
      <c r="AP165" s="297"/>
      <c r="AQ165" s="506"/>
    </row>
    <row r="166" spans="1:43" s="508" customFormat="1" ht="26.25" customHeight="1">
      <c r="A166" s="295"/>
      <c r="B166" s="295"/>
      <c r="C166" s="295"/>
      <c r="D166" s="506"/>
      <c r="E166" s="506"/>
      <c r="F166" s="295"/>
      <c r="G166" s="295"/>
      <c r="H166" s="295"/>
      <c r="I166" s="295"/>
      <c r="J166" s="507"/>
      <c r="K166" s="507"/>
      <c r="L166" s="295"/>
      <c r="M166" s="295"/>
      <c r="N166" s="709"/>
      <c r="O166" s="709"/>
      <c r="P166" s="297"/>
      <c r="Q166" s="297"/>
      <c r="R166" s="297"/>
      <c r="S166" s="297"/>
      <c r="T166" s="297"/>
      <c r="U166" s="297"/>
      <c r="V166" s="297"/>
      <c r="W166" s="297"/>
      <c r="X166" s="297"/>
      <c r="Y166" s="297"/>
      <c r="Z166" s="297"/>
      <c r="AA166" s="297"/>
      <c r="AB166" s="297"/>
      <c r="AC166" s="297"/>
      <c r="AD166" s="297"/>
      <c r="AE166" s="297"/>
      <c r="AF166" s="297"/>
      <c r="AG166" s="297"/>
      <c r="AH166" s="297"/>
      <c r="AI166" s="297"/>
      <c r="AJ166" s="297"/>
      <c r="AK166" s="298"/>
      <c r="AL166" s="298"/>
      <c r="AM166" s="297"/>
      <c r="AN166" s="298"/>
      <c r="AO166" s="298"/>
      <c r="AP166" s="297"/>
      <c r="AQ166" s="506"/>
    </row>
    <row r="167" spans="1:43" s="508" customFormat="1" ht="26.25" customHeight="1">
      <c r="A167" s="295"/>
      <c r="B167" s="295"/>
      <c r="C167" s="295"/>
      <c r="D167" s="506"/>
      <c r="E167" s="506"/>
      <c r="F167" s="295"/>
      <c r="G167" s="295"/>
      <c r="H167" s="295"/>
      <c r="I167" s="295"/>
      <c r="J167" s="507"/>
      <c r="K167" s="507"/>
      <c r="L167" s="295"/>
      <c r="M167" s="295"/>
      <c r="N167" s="709"/>
      <c r="O167" s="709"/>
      <c r="P167" s="297"/>
      <c r="Q167" s="297"/>
      <c r="R167" s="297"/>
      <c r="S167" s="297"/>
      <c r="T167" s="297"/>
      <c r="U167" s="297"/>
      <c r="V167" s="297"/>
      <c r="W167" s="297"/>
      <c r="X167" s="297"/>
      <c r="Y167" s="297"/>
      <c r="Z167" s="297"/>
      <c r="AA167" s="297"/>
      <c r="AB167" s="297"/>
      <c r="AC167" s="297"/>
      <c r="AD167" s="297"/>
      <c r="AE167" s="297"/>
      <c r="AF167" s="297"/>
      <c r="AG167" s="297"/>
      <c r="AH167" s="297"/>
      <c r="AI167" s="297"/>
      <c r="AJ167" s="297"/>
      <c r="AK167" s="298"/>
      <c r="AL167" s="298"/>
      <c r="AM167" s="297"/>
      <c r="AN167" s="298"/>
      <c r="AO167" s="298"/>
      <c r="AP167" s="297"/>
      <c r="AQ167" s="506"/>
    </row>
    <row r="168" spans="1:43" s="508" customFormat="1" ht="26.25" customHeight="1">
      <c r="A168" s="295"/>
      <c r="B168" s="295"/>
      <c r="C168" s="295"/>
      <c r="D168" s="506"/>
      <c r="E168" s="506"/>
      <c r="F168" s="295"/>
      <c r="G168" s="295"/>
      <c r="H168" s="295"/>
      <c r="I168" s="295"/>
      <c r="J168" s="507"/>
      <c r="K168" s="507"/>
      <c r="L168" s="295"/>
      <c r="M168" s="295"/>
      <c r="N168" s="709"/>
      <c r="O168" s="709"/>
      <c r="P168" s="297"/>
      <c r="Q168" s="297"/>
      <c r="R168" s="297"/>
      <c r="S168" s="297"/>
      <c r="T168" s="297"/>
      <c r="U168" s="297"/>
      <c r="V168" s="297"/>
      <c r="W168" s="297"/>
      <c r="X168" s="297"/>
      <c r="Y168" s="297"/>
      <c r="Z168" s="297"/>
      <c r="AA168" s="297"/>
      <c r="AB168" s="297"/>
      <c r="AC168" s="297"/>
      <c r="AD168" s="297"/>
      <c r="AE168" s="297"/>
      <c r="AF168" s="297"/>
      <c r="AG168" s="297"/>
      <c r="AH168" s="297"/>
      <c r="AI168" s="297"/>
      <c r="AJ168" s="297"/>
      <c r="AK168" s="298"/>
      <c r="AL168" s="298"/>
      <c r="AM168" s="297"/>
      <c r="AN168" s="298"/>
      <c r="AO168" s="298"/>
      <c r="AP168" s="297"/>
      <c r="AQ168" s="506"/>
    </row>
    <row r="169" spans="1:43" ht="26.25" customHeight="1">
      <c r="A169" s="1"/>
      <c r="B169" s="1"/>
      <c r="C169" s="1"/>
      <c r="D169" s="576"/>
      <c r="E169" s="506"/>
      <c r="F169" s="295"/>
      <c r="G169" s="295"/>
      <c r="H169" s="295"/>
      <c r="I169" s="295"/>
      <c r="J169" s="507"/>
      <c r="K169" s="507"/>
      <c r="L169" s="1"/>
      <c r="M169" s="1"/>
      <c r="AQ169" s="576"/>
    </row>
    <row r="170" spans="1:43" ht="26.25" customHeight="1">
      <c r="A170" s="1"/>
      <c r="B170" s="1"/>
      <c r="C170" s="1"/>
      <c r="D170" s="576"/>
      <c r="E170" s="506"/>
      <c r="F170" s="295"/>
      <c r="G170" s="295"/>
      <c r="H170" s="295"/>
      <c r="I170" s="295"/>
      <c r="J170" s="507"/>
      <c r="K170" s="507"/>
      <c r="L170" s="1"/>
      <c r="M170" s="1"/>
      <c r="AQ170" s="576"/>
    </row>
    <row r="171" spans="1:43" ht="26.25" customHeight="1">
      <c r="A171" s="1"/>
      <c r="B171" s="1"/>
      <c r="C171" s="1"/>
      <c r="D171" s="576"/>
      <c r="E171" s="506"/>
      <c r="F171" s="295"/>
      <c r="G171" s="295"/>
      <c r="H171" s="295"/>
      <c r="I171" s="295"/>
      <c r="J171" s="507"/>
      <c r="K171" s="507"/>
      <c r="L171" s="1"/>
      <c r="M171" s="1"/>
      <c r="AQ171" s="576"/>
    </row>
    <row r="172" spans="1:43" ht="26.25" customHeight="1">
      <c r="A172" s="1"/>
      <c r="B172" s="1"/>
      <c r="C172" s="1"/>
      <c r="D172" s="576"/>
      <c r="E172" s="506"/>
      <c r="F172" s="295"/>
      <c r="G172" s="295"/>
      <c r="H172" s="295"/>
      <c r="I172" s="295"/>
      <c r="J172" s="507"/>
      <c r="K172" s="507"/>
      <c r="L172" s="1"/>
      <c r="M172" s="1"/>
      <c r="AQ172" s="576"/>
    </row>
    <row r="173" spans="1:43" ht="26.25" customHeight="1">
      <c r="A173" s="1"/>
      <c r="B173" s="1"/>
      <c r="C173" s="1"/>
      <c r="D173" s="576"/>
      <c r="E173" s="506"/>
      <c r="F173" s="295"/>
      <c r="G173" s="295"/>
      <c r="H173" s="295"/>
      <c r="I173" s="295"/>
      <c r="J173" s="507"/>
      <c r="K173" s="507"/>
      <c r="L173" s="1"/>
      <c r="M173" s="1"/>
      <c r="AQ173" s="576"/>
    </row>
    <row r="174" spans="1:43" ht="26.25" customHeight="1">
      <c r="A174" s="1"/>
      <c r="B174" s="1"/>
      <c r="C174" s="1"/>
      <c r="D174" s="576"/>
      <c r="E174" s="506"/>
      <c r="F174" s="295"/>
      <c r="G174" s="295"/>
      <c r="H174" s="295"/>
      <c r="I174" s="295"/>
      <c r="J174" s="507"/>
      <c r="K174" s="507"/>
      <c r="L174" s="1"/>
      <c r="M174" s="1"/>
      <c r="AQ174" s="576"/>
    </row>
    <row r="175" spans="1:43" ht="26.25" customHeight="1">
      <c r="A175" s="1"/>
      <c r="B175" s="1"/>
      <c r="C175" s="1"/>
      <c r="D175" s="576"/>
      <c r="E175" s="506"/>
      <c r="F175" s="295"/>
      <c r="G175" s="295"/>
      <c r="H175" s="295"/>
      <c r="I175" s="295"/>
      <c r="J175" s="507"/>
      <c r="K175" s="507"/>
      <c r="L175" s="1"/>
      <c r="M175" s="1"/>
      <c r="AQ175" s="576"/>
    </row>
    <row r="176" spans="1:43" ht="26.25" customHeight="1">
      <c r="A176" s="1"/>
      <c r="B176" s="1"/>
      <c r="C176" s="1"/>
      <c r="D176" s="576"/>
      <c r="E176" s="506"/>
      <c r="F176" s="295"/>
      <c r="G176" s="295"/>
      <c r="H176" s="295"/>
      <c r="I176" s="295"/>
      <c r="J176" s="507"/>
      <c r="K176" s="507"/>
      <c r="L176" s="1"/>
      <c r="M176" s="1"/>
      <c r="AQ176" s="576"/>
    </row>
    <row r="177" spans="1:43" ht="26.25" customHeight="1">
      <c r="A177" s="1"/>
      <c r="B177" s="1"/>
      <c r="C177" s="1"/>
      <c r="D177" s="576"/>
      <c r="E177" s="506"/>
      <c r="F177" s="295"/>
      <c r="G177" s="295"/>
      <c r="H177" s="295"/>
      <c r="I177" s="295"/>
      <c r="J177" s="507"/>
      <c r="K177" s="507"/>
      <c r="L177" s="1"/>
      <c r="M177" s="1"/>
      <c r="AQ177" s="576"/>
    </row>
    <row r="178" spans="1:43" ht="26.25" customHeight="1">
      <c r="A178" s="1"/>
      <c r="B178" s="1"/>
      <c r="C178" s="1"/>
      <c r="D178" s="576"/>
      <c r="E178" s="506"/>
      <c r="F178" s="295"/>
      <c r="G178" s="295"/>
      <c r="H178" s="295"/>
      <c r="I178" s="295"/>
      <c r="J178" s="507"/>
      <c r="K178" s="507"/>
      <c r="L178" s="1"/>
      <c r="M178" s="1"/>
      <c r="AQ178" s="576"/>
    </row>
    <row r="179" spans="1:43" ht="26.25" customHeight="1">
      <c r="A179" s="1"/>
      <c r="B179" s="1"/>
      <c r="C179" s="1"/>
      <c r="D179" s="576"/>
      <c r="E179" s="506"/>
      <c r="F179" s="295"/>
      <c r="G179" s="295"/>
      <c r="H179" s="295"/>
      <c r="I179" s="295"/>
      <c r="J179" s="507"/>
      <c r="K179" s="507"/>
      <c r="L179" s="1"/>
      <c r="M179" s="1"/>
      <c r="AQ179" s="576"/>
    </row>
    <row r="180" spans="1:43" ht="26.25" customHeight="1">
      <c r="A180" s="1"/>
      <c r="B180" s="1"/>
      <c r="C180" s="1"/>
      <c r="D180" s="576"/>
      <c r="E180" s="506"/>
      <c r="F180" s="295"/>
      <c r="G180" s="295"/>
      <c r="H180" s="295"/>
      <c r="I180" s="295"/>
      <c r="J180" s="507"/>
      <c r="K180" s="507"/>
      <c r="L180" s="1"/>
      <c r="M180" s="1"/>
      <c r="AQ180" s="576"/>
    </row>
    <row r="181" spans="1:43" ht="26.25" customHeight="1">
      <c r="A181" s="1"/>
      <c r="B181" s="1"/>
      <c r="C181" s="1"/>
      <c r="D181" s="576"/>
      <c r="E181" s="506"/>
      <c r="F181" s="295"/>
      <c r="G181" s="295"/>
      <c r="H181" s="295"/>
      <c r="I181" s="295"/>
      <c r="J181" s="507"/>
      <c r="K181" s="507"/>
      <c r="L181" s="1"/>
      <c r="M181" s="1"/>
      <c r="AQ181" s="576"/>
    </row>
    <row r="182" spans="1:43" ht="26.25" customHeight="1">
      <c r="A182" s="1"/>
      <c r="B182" s="1"/>
      <c r="C182" s="1"/>
      <c r="D182" s="576"/>
      <c r="E182" s="506"/>
      <c r="F182" s="295"/>
      <c r="G182" s="295"/>
      <c r="H182" s="295"/>
      <c r="I182" s="295"/>
      <c r="J182" s="507"/>
      <c r="K182" s="507"/>
      <c r="L182" s="1"/>
      <c r="M182" s="1"/>
      <c r="AQ182" s="576"/>
    </row>
    <row r="183" spans="1:43" ht="26.25" customHeight="1">
      <c r="A183" s="1"/>
      <c r="B183" s="1"/>
      <c r="C183" s="1"/>
      <c r="D183" s="576"/>
      <c r="E183" s="506"/>
      <c r="F183" s="295"/>
      <c r="G183" s="295"/>
      <c r="H183" s="295"/>
      <c r="I183" s="295"/>
      <c r="J183" s="507"/>
      <c r="K183" s="507"/>
      <c r="L183" s="1"/>
      <c r="M183" s="1"/>
      <c r="AQ183" s="576"/>
    </row>
    <row r="184" spans="1:43" ht="26.25" customHeight="1">
      <c r="A184" s="1"/>
      <c r="B184" s="1"/>
      <c r="C184" s="1"/>
      <c r="D184" s="576"/>
      <c r="E184" s="506"/>
      <c r="F184" s="295"/>
      <c r="G184" s="295"/>
      <c r="H184" s="295"/>
      <c r="I184" s="295"/>
      <c r="J184" s="507"/>
      <c r="K184" s="507"/>
      <c r="L184" s="1"/>
      <c r="M184" s="1"/>
      <c r="AQ184" s="576"/>
    </row>
    <row r="185" spans="1:43" ht="26.25" customHeight="1">
      <c r="A185" s="1"/>
      <c r="B185" s="1"/>
      <c r="C185" s="1"/>
      <c r="D185" s="576"/>
      <c r="E185" s="506"/>
      <c r="F185" s="295"/>
      <c r="G185" s="295"/>
      <c r="H185" s="295"/>
      <c r="I185" s="295"/>
      <c r="J185" s="507"/>
      <c r="K185" s="507"/>
      <c r="L185" s="1"/>
      <c r="M185" s="1"/>
      <c r="AQ185" s="576"/>
    </row>
    <row r="186" spans="1:43" ht="26.25" customHeight="1">
      <c r="A186" s="1"/>
      <c r="B186" s="1"/>
      <c r="C186" s="1"/>
      <c r="D186" s="576"/>
      <c r="E186" s="506"/>
      <c r="F186" s="295"/>
      <c r="G186" s="295"/>
      <c r="H186" s="295"/>
      <c r="I186" s="295"/>
      <c r="J186" s="507"/>
      <c r="K186" s="507"/>
      <c r="L186" s="1"/>
      <c r="M186" s="1"/>
      <c r="AQ186" s="576"/>
    </row>
    <row r="187" spans="1:43" ht="26.25" customHeight="1">
      <c r="A187" s="1"/>
      <c r="B187" s="1"/>
      <c r="C187" s="1"/>
      <c r="D187" s="576"/>
      <c r="E187" s="506"/>
      <c r="F187" s="295"/>
      <c r="G187" s="295"/>
      <c r="H187" s="295"/>
      <c r="I187" s="295"/>
      <c r="J187" s="507"/>
      <c r="K187" s="507"/>
      <c r="L187" s="1"/>
      <c r="M187" s="1"/>
      <c r="AQ187" s="576"/>
    </row>
    <row r="188" spans="1:43" ht="26.25" customHeight="1">
      <c r="A188" s="1"/>
      <c r="B188" s="1"/>
      <c r="C188" s="1"/>
      <c r="D188" s="576"/>
      <c r="E188" s="506"/>
      <c r="F188" s="295"/>
      <c r="G188" s="295"/>
      <c r="H188" s="295"/>
      <c r="I188" s="295"/>
      <c r="J188" s="507"/>
      <c r="K188" s="507"/>
      <c r="L188" s="1"/>
      <c r="M188" s="1"/>
      <c r="AQ188" s="576"/>
    </row>
    <row r="189" spans="1:43" ht="26.25" customHeight="1">
      <c r="A189" s="1"/>
      <c r="B189" s="1"/>
      <c r="C189" s="1"/>
      <c r="D189" s="576"/>
      <c r="E189" s="506"/>
      <c r="F189" s="295"/>
      <c r="G189" s="295"/>
      <c r="H189" s="295"/>
      <c r="I189" s="295"/>
      <c r="J189" s="507"/>
      <c r="K189" s="507"/>
      <c r="L189" s="1"/>
      <c r="M189" s="1"/>
      <c r="AQ189" s="576"/>
    </row>
    <row r="190" spans="1:43" ht="26.25" customHeight="1">
      <c r="A190" s="1"/>
      <c r="B190" s="1"/>
      <c r="C190" s="1"/>
      <c r="D190" s="576"/>
      <c r="E190" s="506"/>
      <c r="F190" s="295"/>
      <c r="G190" s="295"/>
      <c r="H190" s="295"/>
      <c r="I190" s="295"/>
      <c r="J190" s="507"/>
      <c r="K190" s="507"/>
      <c r="L190" s="1"/>
      <c r="M190" s="1"/>
      <c r="AQ190" s="576"/>
    </row>
    <row r="191" spans="1:43" ht="26.25" customHeight="1">
      <c r="A191" s="1"/>
      <c r="B191" s="1"/>
      <c r="C191" s="1"/>
      <c r="D191" s="576"/>
      <c r="E191" s="506"/>
      <c r="F191" s="295"/>
      <c r="G191" s="295"/>
      <c r="H191" s="295"/>
      <c r="I191" s="295"/>
      <c r="J191" s="507"/>
      <c r="K191" s="507"/>
      <c r="L191" s="1"/>
      <c r="M191" s="1"/>
      <c r="AQ191" s="576"/>
    </row>
    <row r="192" spans="1:43" ht="26.25" customHeight="1">
      <c r="A192" s="1"/>
      <c r="B192" s="1"/>
      <c r="C192" s="1"/>
      <c r="D192" s="576"/>
      <c r="E192" s="506"/>
      <c r="F192" s="295"/>
      <c r="G192" s="295"/>
      <c r="H192" s="295"/>
      <c r="I192" s="295"/>
      <c r="J192" s="507"/>
      <c r="K192" s="507"/>
      <c r="L192" s="1"/>
      <c r="M192" s="1"/>
      <c r="AQ192" s="576"/>
    </row>
    <row r="193" spans="1:43" ht="26.25" customHeight="1">
      <c r="A193" s="1"/>
      <c r="B193" s="1"/>
      <c r="C193" s="1"/>
      <c r="D193" s="576"/>
      <c r="E193" s="506"/>
      <c r="F193" s="295"/>
      <c r="G193" s="295"/>
      <c r="H193" s="295"/>
      <c r="I193" s="295"/>
      <c r="J193" s="507"/>
      <c r="K193" s="507"/>
      <c r="L193" s="1"/>
      <c r="M193" s="1"/>
      <c r="AQ193" s="576"/>
    </row>
    <row r="194" spans="1:43" ht="26.25" customHeight="1">
      <c r="A194" s="1"/>
      <c r="B194" s="1"/>
      <c r="C194" s="1"/>
      <c r="D194" s="576"/>
      <c r="E194" s="506"/>
      <c r="F194" s="295"/>
      <c r="G194" s="295"/>
      <c r="H194" s="295"/>
      <c r="I194" s="295"/>
      <c r="J194" s="507"/>
      <c r="K194" s="507"/>
      <c r="L194" s="1"/>
      <c r="M194" s="1"/>
      <c r="AQ194" s="576"/>
    </row>
    <row r="195" spans="1:43" ht="26.25" customHeight="1">
      <c r="A195" s="1"/>
      <c r="B195" s="1"/>
      <c r="C195" s="1"/>
      <c r="D195" s="576"/>
      <c r="E195" s="506"/>
      <c r="F195" s="295"/>
      <c r="G195" s="295"/>
      <c r="H195" s="295"/>
      <c r="I195" s="295"/>
      <c r="J195" s="507"/>
      <c r="K195" s="507"/>
      <c r="L195" s="1"/>
      <c r="M195" s="1"/>
      <c r="AQ195" s="576"/>
    </row>
    <row r="196" spans="1:43" ht="26.25" customHeight="1">
      <c r="A196" s="1"/>
      <c r="B196" s="1"/>
      <c r="C196" s="1"/>
      <c r="D196" s="576"/>
      <c r="E196" s="506"/>
      <c r="F196" s="295"/>
      <c r="G196" s="295"/>
      <c r="H196" s="295"/>
      <c r="I196" s="295"/>
      <c r="J196" s="507"/>
      <c r="K196" s="507"/>
      <c r="L196" s="1"/>
      <c r="M196" s="1"/>
      <c r="AQ196" s="576"/>
    </row>
    <row r="197" spans="1:43" ht="26.25" customHeight="1">
      <c r="A197" s="1"/>
      <c r="B197" s="1"/>
      <c r="C197" s="1"/>
      <c r="D197" s="576"/>
      <c r="E197" s="506"/>
      <c r="F197" s="295"/>
      <c r="G197" s="295"/>
      <c r="H197" s="295"/>
      <c r="I197" s="295"/>
      <c r="J197" s="507"/>
      <c r="K197" s="507"/>
      <c r="L197" s="1"/>
      <c r="M197" s="1"/>
      <c r="AQ197" s="576"/>
    </row>
    <row r="198" spans="1:43" ht="26.25" customHeight="1">
      <c r="A198" s="1"/>
      <c r="B198" s="1"/>
      <c r="C198" s="1"/>
      <c r="D198" s="576"/>
      <c r="E198" s="506"/>
      <c r="F198" s="295"/>
      <c r="G198" s="295"/>
      <c r="H198" s="295"/>
      <c r="I198" s="295"/>
      <c r="J198" s="507"/>
      <c r="K198" s="507"/>
      <c r="L198" s="1"/>
      <c r="M198" s="1"/>
      <c r="AQ198" s="576"/>
    </row>
    <row r="199" spans="1:43" ht="26.25" customHeight="1">
      <c r="A199" s="1"/>
      <c r="B199" s="1"/>
      <c r="C199" s="1"/>
      <c r="D199" s="576"/>
      <c r="E199" s="506"/>
      <c r="F199" s="295"/>
      <c r="G199" s="295"/>
      <c r="H199" s="295"/>
      <c r="I199" s="295"/>
      <c r="J199" s="507"/>
      <c r="K199" s="507"/>
      <c r="L199" s="1"/>
      <c r="M199" s="1"/>
      <c r="AQ199" s="576"/>
    </row>
    <row r="200" spans="1:43" ht="26.25" customHeight="1">
      <c r="A200" s="1"/>
      <c r="B200" s="1"/>
      <c r="C200" s="1"/>
      <c r="D200" s="576"/>
      <c r="E200" s="506"/>
      <c r="F200" s="295"/>
      <c r="G200" s="295"/>
      <c r="H200" s="295"/>
      <c r="I200" s="295"/>
      <c r="J200" s="507"/>
      <c r="K200" s="507"/>
      <c r="L200" s="1"/>
      <c r="M200" s="1"/>
      <c r="AQ200" s="576"/>
    </row>
    <row r="201" spans="1:43" ht="26.25" customHeight="1">
      <c r="A201" s="1"/>
      <c r="B201" s="1"/>
      <c r="C201" s="1"/>
      <c r="D201" s="576"/>
      <c r="E201" s="506"/>
      <c r="F201" s="295"/>
      <c r="G201" s="295"/>
      <c r="H201" s="295"/>
      <c r="I201" s="295"/>
      <c r="J201" s="507"/>
      <c r="K201" s="507"/>
      <c r="L201" s="1"/>
      <c r="M201" s="1"/>
      <c r="AQ201" s="576"/>
    </row>
    <row r="202" spans="1:43" ht="26.25" customHeight="1">
      <c r="A202" s="1"/>
      <c r="B202" s="1"/>
      <c r="C202" s="1"/>
      <c r="D202" s="576"/>
      <c r="E202" s="506"/>
      <c r="F202" s="295"/>
      <c r="G202" s="295"/>
      <c r="H202" s="295"/>
      <c r="I202" s="295"/>
      <c r="J202" s="507"/>
      <c r="K202" s="507"/>
      <c r="L202" s="1"/>
      <c r="M202" s="1"/>
      <c r="AQ202" s="576"/>
    </row>
    <row r="203" spans="1:43" ht="26.25" customHeight="1">
      <c r="A203" s="1"/>
      <c r="B203" s="1"/>
      <c r="C203" s="1"/>
      <c r="D203" s="576"/>
      <c r="E203" s="506"/>
      <c r="F203" s="295"/>
      <c r="G203" s="295"/>
      <c r="H203" s="295"/>
      <c r="I203" s="295"/>
      <c r="J203" s="507"/>
      <c r="K203" s="507"/>
      <c r="L203" s="1"/>
      <c r="M203" s="1"/>
      <c r="AQ203" s="576"/>
    </row>
    <row r="204" spans="1:43" ht="26.25" customHeight="1">
      <c r="A204" s="1"/>
      <c r="B204" s="1"/>
      <c r="C204" s="1"/>
      <c r="D204" s="576"/>
      <c r="E204" s="506"/>
      <c r="F204" s="295"/>
      <c r="G204" s="295"/>
      <c r="H204" s="295"/>
      <c r="I204" s="295"/>
      <c r="J204" s="507"/>
      <c r="K204" s="507"/>
      <c r="L204" s="1"/>
      <c r="M204" s="1"/>
      <c r="AQ204" s="576"/>
    </row>
    <row r="205" spans="1:43" ht="26.25" customHeight="1">
      <c r="A205" s="1"/>
      <c r="B205" s="1"/>
      <c r="C205" s="1"/>
      <c r="D205" s="576"/>
      <c r="E205" s="506"/>
      <c r="F205" s="295"/>
      <c r="G205" s="295"/>
      <c r="H205" s="295"/>
      <c r="I205" s="295"/>
      <c r="J205" s="507"/>
      <c r="K205" s="507"/>
      <c r="L205" s="1"/>
      <c r="M205" s="1"/>
      <c r="AQ205" s="576"/>
    </row>
    <row r="206" spans="1:43" ht="26.25" customHeight="1">
      <c r="A206" s="1"/>
      <c r="B206" s="1"/>
      <c r="C206" s="1"/>
      <c r="D206" s="576"/>
      <c r="E206" s="506"/>
      <c r="F206" s="295"/>
      <c r="G206" s="295"/>
      <c r="H206" s="295"/>
      <c r="I206" s="295"/>
      <c r="J206" s="507"/>
      <c r="K206" s="507"/>
      <c r="L206" s="1"/>
      <c r="M206" s="1"/>
      <c r="AQ206" s="576"/>
    </row>
    <row r="207" spans="1:43" ht="26.25" customHeight="1">
      <c r="A207" s="1"/>
      <c r="B207" s="1"/>
      <c r="C207" s="1"/>
      <c r="D207" s="576"/>
      <c r="E207" s="506"/>
      <c r="F207" s="295"/>
      <c r="G207" s="295"/>
      <c r="H207" s="295"/>
      <c r="I207" s="295"/>
      <c r="J207" s="507"/>
      <c r="K207" s="507"/>
      <c r="L207" s="1"/>
      <c r="M207" s="1"/>
      <c r="AQ207" s="576"/>
    </row>
    <row r="208" spans="1:43" ht="26.25" customHeight="1">
      <c r="A208" s="1"/>
      <c r="B208" s="1"/>
      <c r="C208" s="1"/>
      <c r="D208" s="576"/>
      <c r="E208" s="506"/>
      <c r="F208" s="295"/>
      <c r="G208" s="295"/>
      <c r="H208" s="295"/>
      <c r="I208" s="295"/>
      <c r="J208" s="507"/>
      <c r="K208" s="507"/>
      <c r="L208" s="1"/>
      <c r="M208" s="1"/>
      <c r="AQ208" s="576"/>
    </row>
    <row r="209" spans="1:43" ht="26.25" customHeight="1">
      <c r="A209" s="1"/>
      <c r="B209" s="1"/>
      <c r="C209" s="1"/>
      <c r="D209" s="576"/>
      <c r="E209" s="506"/>
      <c r="F209" s="295"/>
      <c r="G209" s="295"/>
      <c r="H209" s="295"/>
      <c r="I209" s="295"/>
      <c r="J209" s="507"/>
      <c r="K209" s="507"/>
      <c r="L209" s="1"/>
      <c r="M209" s="1"/>
      <c r="AQ209" s="576"/>
    </row>
    <row r="210" spans="1:43" ht="26.25" customHeight="1">
      <c r="A210" s="1"/>
      <c r="B210" s="1"/>
      <c r="C210" s="1"/>
      <c r="D210" s="576"/>
      <c r="E210" s="506"/>
      <c r="F210" s="295"/>
      <c r="G210" s="295"/>
      <c r="H210" s="295"/>
      <c r="I210" s="295"/>
      <c r="J210" s="507"/>
      <c r="K210" s="507"/>
      <c r="L210" s="1"/>
      <c r="M210" s="1"/>
      <c r="AQ210" s="576"/>
    </row>
    <row r="211" spans="1:43" ht="26.25" customHeight="1">
      <c r="A211" s="1"/>
      <c r="B211" s="1"/>
      <c r="C211" s="1"/>
      <c r="D211" s="576"/>
      <c r="E211" s="506"/>
      <c r="F211" s="295"/>
      <c r="G211" s="295"/>
      <c r="H211" s="295"/>
      <c r="I211" s="295"/>
      <c r="J211" s="507"/>
      <c r="K211" s="507"/>
      <c r="L211" s="1"/>
      <c r="M211" s="1"/>
      <c r="AQ211" s="576"/>
    </row>
    <row r="212" spans="1:43" ht="26.25" customHeight="1">
      <c r="A212" s="1"/>
      <c r="B212" s="1"/>
      <c r="C212" s="1"/>
      <c r="D212" s="576"/>
      <c r="E212" s="506"/>
      <c r="F212" s="295"/>
      <c r="G212" s="295"/>
      <c r="H212" s="295"/>
      <c r="I212" s="295"/>
      <c r="J212" s="507"/>
      <c r="K212" s="507"/>
      <c r="L212" s="1"/>
      <c r="M212" s="1"/>
      <c r="AQ212" s="576"/>
    </row>
    <row r="213" spans="1:43" ht="26.25" customHeight="1">
      <c r="A213" s="1"/>
      <c r="B213" s="1"/>
      <c r="C213" s="1"/>
      <c r="D213" s="576"/>
      <c r="E213" s="506"/>
      <c r="F213" s="295"/>
      <c r="G213" s="295"/>
      <c r="H213" s="295"/>
      <c r="I213" s="295"/>
      <c r="J213" s="507"/>
      <c r="K213" s="507"/>
      <c r="L213" s="1"/>
      <c r="M213" s="1"/>
      <c r="AQ213" s="576"/>
    </row>
    <row r="214" spans="1:43" ht="26.25" customHeight="1">
      <c r="A214" s="1"/>
      <c r="B214" s="1"/>
      <c r="C214" s="1"/>
      <c r="D214" s="576"/>
      <c r="E214" s="506"/>
      <c r="F214" s="295"/>
      <c r="G214" s="295"/>
      <c r="H214" s="295"/>
      <c r="I214" s="295"/>
      <c r="J214" s="507"/>
      <c r="K214" s="507"/>
      <c r="L214" s="1"/>
      <c r="M214" s="1"/>
      <c r="AQ214" s="576"/>
    </row>
    <row r="215" spans="1:43" ht="26.25" customHeight="1">
      <c r="A215" s="1"/>
      <c r="B215" s="1"/>
      <c r="C215" s="1"/>
      <c r="D215" s="576"/>
      <c r="E215" s="506"/>
      <c r="F215" s="295"/>
      <c r="G215" s="295"/>
      <c r="H215" s="295"/>
      <c r="I215" s="295"/>
      <c r="J215" s="507"/>
      <c r="K215" s="507"/>
      <c r="L215" s="1"/>
      <c r="M215" s="1"/>
      <c r="AQ215" s="576"/>
    </row>
    <row r="216" spans="1:43" ht="26.25" customHeight="1">
      <c r="A216" s="1"/>
      <c r="B216" s="1"/>
      <c r="C216" s="1"/>
      <c r="D216" s="576"/>
      <c r="E216" s="506"/>
      <c r="F216" s="295"/>
      <c r="G216" s="295"/>
      <c r="H216" s="295"/>
      <c r="I216" s="295"/>
      <c r="J216" s="507"/>
      <c r="K216" s="507"/>
      <c r="L216" s="1"/>
      <c r="M216" s="1"/>
      <c r="AQ216" s="576"/>
    </row>
    <row r="217" spans="1:43" ht="26.25" customHeight="1">
      <c r="A217" s="1"/>
      <c r="B217" s="1"/>
      <c r="C217" s="1"/>
      <c r="D217" s="576"/>
      <c r="E217" s="506"/>
      <c r="F217" s="295"/>
      <c r="G217" s="295"/>
      <c r="H217" s="295"/>
      <c r="I217" s="295"/>
      <c r="J217" s="507"/>
      <c r="K217" s="507"/>
      <c r="L217" s="1"/>
      <c r="M217" s="1"/>
      <c r="AQ217" s="576"/>
    </row>
    <row r="218" spans="1:43" ht="26.25" customHeight="1">
      <c r="A218" s="1"/>
      <c r="B218" s="1"/>
      <c r="C218" s="1"/>
      <c r="D218" s="576"/>
      <c r="E218" s="506"/>
      <c r="F218" s="295"/>
      <c r="G218" s="295"/>
      <c r="H218" s="295"/>
      <c r="I218" s="295"/>
      <c r="J218" s="507"/>
      <c r="K218" s="507"/>
      <c r="L218" s="1"/>
      <c r="M218" s="1"/>
      <c r="AQ218" s="576"/>
    </row>
    <row r="219" spans="1:43" ht="26.25" customHeight="1">
      <c r="A219" s="1"/>
      <c r="B219" s="1"/>
      <c r="C219" s="1"/>
      <c r="D219" s="576"/>
      <c r="E219" s="506"/>
      <c r="F219" s="295"/>
      <c r="G219" s="295"/>
      <c r="H219" s="295"/>
      <c r="I219" s="295"/>
      <c r="J219" s="507"/>
      <c r="K219" s="507"/>
      <c r="L219" s="1"/>
      <c r="M219" s="1"/>
      <c r="AQ219" s="576"/>
    </row>
    <row r="220" spans="1:43" ht="26.25" customHeight="1">
      <c r="A220" s="1"/>
      <c r="B220" s="1"/>
      <c r="C220" s="1"/>
      <c r="D220" s="576"/>
      <c r="E220" s="506"/>
      <c r="F220" s="295"/>
      <c r="G220" s="295"/>
      <c r="H220" s="295"/>
      <c r="I220" s="295"/>
      <c r="J220" s="507"/>
      <c r="K220" s="507"/>
      <c r="L220" s="1"/>
      <c r="M220" s="1"/>
      <c r="AQ220" s="576"/>
    </row>
    <row r="221" spans="1:43" ht="26.25" customHeight="1">
      <c r="A221" s="1"/>
      <c r="B221" s="1"/>
      <c r="C221" s="1"/>
      <c r="D221" s="576"/>
      <c r="E221" s="506"/>
      <c r="F221" s="295"/>
      <c r="G221" s="295"/>
      <c r="H221" s="295"/>
      <c r="I221" s="295"/>
      <c r="J221" s="507"/>
      <c r="K221" s="507"/>
      <c r="L221" s="1"/>
      <c r="M221" s="1"/>
      <c r="AQ221" s="576"/>
    </row>
    <row r="222" spans="1:43" ht="26.25" customHeight="1">
      <c r="A222" s="1"/>
      <c r="B222" s="1"/>
      <c r="C222" s="1"/>
      <c r="D222" s="576"/>
      <c r="E222" s="506"/>
      <c r="F222" s="295"/>
      <c r="G222" s="295"/>
      <c r="H222" s="295"/>
      <c r="I222" s="295"/>
      <c r="J222" s="507"/>
      <c r="K222" s="507"/>
      <c r="L222" s="1"/>
      <c r="M222" s="1"/>
      <c r="AQ222" s="576"/>
    </row>
    <row r="223" spans="1:43" ht="26.25" customHeight="1">
      <c r="A223" s="1"/>
      <c r="B223" s="1"/>
      <c r="C223" s="1"/>
      <c r="D223" s="576"/>
      <c r="E223" s="506"/>
      <c r="F223" s="295"/>
      <c r="G223" s="295"/>
      <c r="H223" s="295"/>
      <c r="I223" s="295"/>
      <c r="J223" s="507"/>
      <c r="K223" s="507"/>
      <c r="L223" s="1"/>
      <c r="M223" s="1"/>
      <c r="AQ223" s="576"/>
    </row>
    <row r="224" spans="1:43" ht="26.25" customHeight="1">
      <c r="A224" s="1"/>
      <c r="B224" s="1"/>
      <c r="C224" s="1"/>
      <c r="D224" s="576"/>
      <c r="E224" s="506"/>
      <c r="F224" s="295"/>
      <c r="G224" s="295"/>
      <c r="H224" s="295"/>
      <c r="I224" s="295"/>
      <c r="J224" s="507"/>
      <c r="K224" s="507"/>
      <c r="L224" s="1"/>
      <c r="M224" s="1"/>
      <c r="AQ224" s="576"/>
    </row>
    <row r="225" spans="1:43" ht="26.25" customHeight="1">
      <c r="A225" s="1"/>
      <c r="B225" s="1"/>
      <c r="C225" s="1"/>
      <c r="D225" s="576"/>
      <c r="E225" s="506"/>
      <c r="F225" s="295"/>
      <c r="G225" s="295"/>
      <c r="H225" s="295"/>
      <c r="I225" s="295"/>
      <c r="J225" s="507"/>
      <c r="K225" s="507"/>
      <c r="L225" s="1"/>
      <c r="M225" s="1"/>
      <c r="AQ225" s="576"/>
    </row>
    <row r="226" spans="1:43" ht="26.25" customHeight="1">
      <c r="A226" s="1"/>
      <c r="B226" s="1"/>
      <c r="C226" s="1"/>
      <c r="D226" s="576"/>
      <c r="E226" s="506"/>
      <c r="F226" s="295"/>
      <c r="G226" s="295"/>
      <c r="H226" s="295"/>
      <c r="I226" s="295"/>
      <c r="J226" s="507"/>
      <c r="K226" s="507"/>
      <c r="L226" s="1"/>
      <c r="M226" s="1"/>
      <c r="AQ226" s="576"/>
    </row>
    <row r="227" spans="1:43" ht="26.25" customHeight="1">
      <c r="A227" s="1"/>
      <c r="B227" s="1"/>
      <c r="C227" s="1"/>
      <c r="D227" s="576"/>
      <c r="E227" s="506"/>
      <c r="F227" s="295"/>
      <c r="G227" s="295"/>
      <c r="H227" s="295"/>
      <c r="I227" s="295"/>
      <c r="J227" s="507"/>
      <c r="K227" s="507"/>
      <c r="L227" s="1"/>
      <c r="M227" s="1"/>
      <c r="AQ227" s="576"/>
    </row>
    <row r="228" spans="1:43" ht="26.25" customHeight="1">
      <c r="A228" s="1"/>
      <c r="B228" s="1"/>
      <c r="C228" s="1"/>
      <c r="D228" s="576"/>
      <c r="E228" s="506"/>
      <c r="F228" s="295"/>
      <c r="G228" s="295"/>
      <c r="H228" s="295"/>
      <c r="I228" s="295"/>
      <c r="J228" s="507"/>
      <c r="K228" s="507"/>
      <c r="L228" s="1"/>
      <c r="M228" s="1"/>
      <c r="AQ228" s="576"/>
    </row>
    <row r="229" spans="1:43" ht="26.25" customHeight="1">
      <c r="A229" s="1"/>
      <c r="B229" s="1"/>
      <c r="C229" s="1"/>
      <c r="D229" s="576"/>
      <c r="E229" s="506"/>
      <c r="F229" s="295"/>
      <c r="G229" s="295"/>
      <c r="H229" s="295"/>
      <c r="I229" s="295"/>
      <c r="J229" s="507"/>
      <c r="K229" s="507"/>
      <c r="L229" s="1"/>
      <c r="M229" s="1"/>
      <c r="AQ229" s="576"/>
    </row>
    <row r="230" spans="1:43" ht="26.25" customHeight="1">
      <c r="A230" s="1"/>
      <c r="B230" s="1"/>
      <c r="C230" s="1"/>
      <c r="D230" s="576"/>
      <c r="E230" s="506"/>
      <c r="F230" s="295"/>
      <c r="G230" s="295"/>
      <c r="H230" s="295"/>
      <c r="I230" s="295"/>
      <c r="J230" s="507"/>
      <c r="K230" s="507"/>
      <c r="L230" s="1"/>
      <c r="M230" s="1"/>
      <c r="AQ230" s="576"/>
    </row>
    <row r="231" spans="1:43" ht="26.25" customHeight="1">
      <c r="A231" s="1"/>
      <c r="B231" s="1"/>
      <c r="C231" s="1"/>
      <c r="D231" s="576"/>
      <c r="E231" s="506"/>
      <c r="F231" s="295"/>
      <c r="G231" s="295"/>
      <c r="H231" s="295"/>
      <c r="I231" s="295"/>
      <c r="J231" s="507"/>
      <c r="K231" s="507"/>
      <c r="L231" s="1"/>
      <c r="M231" s="1"/>
      <c r="AQ231" s="576"/>
    </row>
    <row r="232" spans="1:43" ht="26.25" customHeight="1">
      <c r="A232" s="1"/>
      <c r="B232" s="1"/>
      <c r="C232" s="1"/>
      <c r="D232" s="576"/>
      <c r="E232" s="506"/>
      <c r="F232" s="295"/>
      <c r="G232" s="295"/>
      <c r="H232" s="295"/>
      <c r="I232" s="295"/>
      <c r="J232" s="507"/>
      <c r="K232" s="507"/>
      <c r="L232" s="1"/>
      <c r="M232" s="1"/>
      <c r="AQ232" s="576"/>
    </row>
    <row r="233" spans="1:43" ht="26.25" customHeight="1">
      <c r="A233" s="1"/>
      <c r="B233" s="1"/>
      <c r="C233" s="1"/>
      <c r="D233" s="576"/>
      <c r="E233" s="506"/>
      <c r="F233" s="295"/>
      <c r="G233" s="295"/>
      <c r="H233" s="295"/>
      <c r="I233" s="295"/>
      <c r="J233" s="507"/>
      <c r="K233" s="507"/>
      <c r="L233" s="1"/>
      <c r="M233" s="1"/>
      <c r="AQ233" s="576"/>
    </row>
    <row r="234" spans="1:43" ht="26.25" customHeight="1">
      <c r="A234" s="1"/>
      <c r="B234" s="1"/>
      <c r="C234" s="1"/>
      <c r="D234" s="576"/>
      <c r="E234" s="506"/>
      <c r="F234" s="295"/>
      <c r="G234" s="295"/>
      <c r="H234" s="295"/>
      <c r="I234" s="295"/>
      <c r="J234" s="507"/>
      <c r="K234" s="507"/>
      <c r="L234" s="1"/>
      <c r="M234" s="1"/>
      <c r="AQ234" s="576"/>
    </row>
    <row r="235" spans="1:43" ht="26.25" customHeight="1">
      <c r="A235" s="1"/>
      <c r="B235" s="1"/>
      <c r="C235" s="1"/>
      <c r="D235" s="576"/>
      <c r="E235" s="506"/>
      <c r="F235" s="295"/>
      <c r="G235" s="295"/>
      <c r="H235" s="295"/>
      <c r="I235" s="295"/>
      <c r="J235" s="507"/>
      <c r="K235" s="507"/>
      <c r="L235" s="1"/>
      <c r="M235" s="1"/>
      <c r="AQ235" s="576"/>
    </row>
    <row r="236" spans="1:43" ht="26.25" customHeight="1">
      <c r="A236" s="1"/>
      <c r="B236" s="1"/>
      <c r="C236" s="1"/>
      <c r="D236" s="576"/>
      <c r="E236" s="506"/>
      <c r="F236" s="295"/>
      <c r="G236" s="295"/>
      <c r="H236" s="295"/>
      <c r="I236" s="295"/>
      <c r="J236" s="507"/>
      <c r="K236" s="507"/>
      <c r="L236" s="1"/>
      <c r="M236" s="1"/>
      <c r="AQ236" s="576"/>
    </row>
    <row r="237" spans="1:43" ht="26.25" customHeight="1">
      <c r="A237" s="1"/>
      <c r="B237" s="1"/>
      <c r="C237" s="1"/>
      <c r="D237" s="576"/>
      <c r="E237" s="506"/>
      <c r="F237" s="295"/>
      <c r="G237" s="295"/>
      <c r="H237" s="295"/>
      <c r="I237" s="295"/>
      <c r="J237" s="507"/>
      <c r="K237" s="507"/>
      <c r="L237" s="1"/>
      <c r="M237" s="1"/>
      <c r="AQ237" s="576"/>
    </row>
    <row r="238" spans="1:43" ht="26.25" customHeight="1">
      <c r="A238" s="1"/>
      <c r="B238" s="1"/>
      <c r="C238" s="1"/>
      <c r="D238" s="576"/>
      <c r="E238" s="506"/>
      <c r="F238" s="295"/>
      <c r="G238" s="295"/>
      <c r="H238" s="295"/>
      <c r="I238" s="295"/>
      <c r="J238" s="507"/>
      <c r="K238" s="507"/>
      <c r="L238" s="1"/>
      <c r="M238" s="1"/>
      <c r="AQ238" s="576"/>
    </row>
    <row r="239" spans="1:43" ht="26.25" customHeight="1">
      <c r="A239" s="1"/>
      <c r="B239" s="1"/>
      <c r="C239" s="1"/>
      <c r="D239" s="576"/>
      <c r="E239" s="506"/>
      <c r="F239" s="295"/>
      <c r="G239" s="295"/>
      <c r="H239" s="295"/>
      <c r="I239" s="295"/>
      <c r="J239" s="507"/>
      <c r="K239" s="507"/>
      <c r="L239" s="1"/>
      <c r="M239" s="1"/>
      <c r="AQ239" s="576"/>
    </row>
    <row r="240" spans="1:43" ht="26.25" customHeight="1">
      <c r="A240" s="1"/>
      <c r="B240" s="1"/>
      <c r="C240" s="1"/>
      <c r="D240" s="576"/>
      <c r="E240" s="506"/>
      <c r="F240" s="295"/>
      <c r="G240" s="295"/>
      <c r="H240" s="295"/>
      <c r="I240" s="295"/>
      <c r="J240" s="507"/>
      <c r="K240" s="507"/>
      <c r="L240" s="1"/>
      <c r="M240" s="1"/>
      <c r="AQ240" s="576"/>
    </row>
    <row r="241" spans="1:43" ht="26.25" customHeight="1">
      <c r="A241" s="1"/>
      <c r="B241" s="1"/>
      <c r="C241" s="1"/>
      <c r="D241" s="576"/>
      <c r="E241" s="506"/>
      <c r="F241" s="295"/>
      <c r="G241" s="295"/>
      <c r="H241" s="295"/>
      <c r="I241" s="295"/>
      <c r="J241" s="507"/>
      <c r="K241" s="507"/>
      <c r="L241" s="1"/>
      <c r="M241" s="1"/>
      <c r="AQ241" s="576"/>
    </row>
    <row r="242" spans="1:43" ht="26.25" customHeight="1">
      <c r="A242" s="1"/>
      <c r="B242" s="1"/>
      <c r="C242" s="1"/>
      <c r="D242" s="576"/>
      <c r="E242" s="506"/>
      <c r="F242" s="295"/>
      <c r="G242" s="295"/>
      <c r="H242" s="295"/>
      <c r="I242" s="295"/>
      <c r="J242" s="507"/>
      <c r="K242" s="507"/>
      <c r="L242" s="1"/>
      <c r="M242" s="1"/>
      <c r="AQ242" s="576"/>
    </row>
    <row r="243" spans="1:43" ht="26.25" customHeight="1">
      <c r="A243" s="1"/>
      <c r="B243" s="1"/>
      <c r="C243" s="1"/>
      <c r="D243" s="576"/>
      <c r="E243" s="506"/>
      <c r="F243" s="295"/>
      <c r="G243" s="295"/>
      <c r="H243" s="295"/>
      <c r="I243" s="295"/>
      <c r="J243" s="507"/>
      <c r="K243" s="507"/>
      <c r="L243" s="1"/>
      <c r="M243" s="1"/>
      <c r="AQ243" s="576"/>
    </row>
    <row r="244" spans="1:43" ht="26.25" customHeight="1">
      <c r="A244" s="1"/>
      <c r="B244" s="1"/>
      <c r="C244" s="1"/>
      <c r="D244" s="576"/>
      <c r="E244" s="506"/>
      <c r="F244" s="295"/>
      <c r="G244" s="295"/>
      <c r="H244" s="295"/>
      <c r="I244" s="295"/>
      <c r="J244" s="507"/>
      <c r="K244" s="507"/>
      <c r="L244" s="1"/>
      <c r="M244" s="1"/>
      <c r="AQ244" s="576"/>
    </row>
    <row r="245" spans="1:43" ht="26.25" customHeight="1">
      <c r="A245" s="1"/>
      <c r="B245" s="1"/>
      <c r="C245" s="1"/>
      <c r="D245" s="576"/>
      <c r="E245" s="506"/>
      <c r="F245" s="295"/>
      <c r="G245" s="295"/>
      <c r="H245" s="295"/>
      <c r="I245" s="295"/>
      <c r="J245" s="507"/>
      <c r="K245" s="507"/>
      <c r="L245" s="1"/>
      <c r="M245" s="1"/>
      <c r="AQ245" s="576"/>
    </row>
    <row r="246" spans="1:43" ht="26.25" customHeight="1">
      <c r="A246" s="1"/>
      <c r="B246" s="1"/>
      <c r="C246" s="1"/>
      <c r="D246" s="576"/>
      <c r="E246" s="506"/>
      <c r="F246" s="295"/>
      <c r="G246" s="295"/>
      <c r="H246" s="295"/>
      <c r="I246" s="295"/>
      <c r="J246" s="507"/>
      <c r="K246" s="507"/>
      <c r="L246" s="1"/>
      <c r="M246" s="1"/>
      <c r="AQ246" s="576"/>
    </row>
    <row r="247" spans="1:43" ht="26.25" customHeight="1">
      <c r="A247" s="1"/>
      <c r="B247" s="1"/>
      <c r="C247" s="1"/>
      <c r="D247" s="576"/>
      <c r="E247" s="506"/>
      <c r="F247" s="295"/>
      <c r="G247" s="295"/>
      <c r="H247" s="295"/>
      <c r="I247" s="295"/>
      <c r="J247" s="507"/>
      <c r="K247" s="507"/>
      <c r="L247" s="1"/>
      <c r="M247" s="1"/>
      <c r="AQ247" s="576"/>
    </row>
    <row r="248" spans="1:43" ht="26.25" customHeight="1">
      <c r="A248" s="1"/>
      <c r="B248" s="1"/>
      <c r="C248" s="1"/>
      <c r="D248" s="576"/>
      <c r="E248" s="506"/>
      <c r="F248" s="295"/>
      <c r="G248" s="295"/>
      <c r="H248" s="295"/>
      <c r="I248" s="295"/>
      <c r="J248" s="507"/>
      <c r="K248" s="507"/>
      <c r="L248" s="1"/>
      <c r="M248" s="1"/>
      <c r="AQ248" s="576"/>
    </row>
    <row r="249" spans="1:43" ht="26.25" customHeight="1">
      <c r="A249" s="1"/>
      <c r="B249" s="1"/>
      <c r="C249" s="1"/>
      <c r="D249" s="576"/>
      <c r="E249" s="506"/>
      <c r="F249" s="295"/>
      <c r="G249" s="295"/>
      <c r="H249" s="295"/>
      <c r="I249" s="295"/>
      <c r="J249" s="507"/>
      <c r="K249" s="507"/>
      <c r="L249" s="1"/>
      <c r="M249" s="1"/>
      <c r="AQ249" s="576"/>
    </row>
    <row r="250" spans="1:43" ht="26.25" customHeight="1">
      <c r="A250" s="1"/>
      <c r="B250" s="1"/>
      <c r="C250" s="1"/>
      <c r="D250" s="576"/>
      <c r="E250" s="506"/>
      <c r="F250" s="295"/>
      <c r="G250" s="295"/>
      <c r="H250" s="295"/>
      <c r="I250" s="295"/>
      <c r="J250" s="507"/>
      <c r="K250" s="507"/>
      <c r="L250" s="1"/>
      <c r="M250" s="1"/>
      <c r="AQ250" s="576"/>
    </row>
    <row r="251" ht="26.25" customHeight="1">
      <c r="J251" s="507"/>
    </row>
  </sheetData>
  <sheetProtection/>
  <mergeCells count="2">
    <mergeCell ref="N5:O5"/>
    <mergeCell ref="N6:O6"/>
  </mergeCells>
  <printOptions/>
  <pageMargins left="0.7874015748031497" right="0.2362204724409449" top="0.6692913385826772" bottom="0.2362204724409449" header="0.5118110236220472" footer="0.4724409448818898"/>
  <pageSetup fitToHeight="1" fitToWidth="1" horizontalDpi="600" verticalDpi="600" orientation="landscape" paperSize="8" scale="49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250"/>
  <sheetViews>
    <sheetView defaultGridColor="0" zoomScale="40" zoomScaleNormal="40" zoomScaleSheetLayoutView="75" zoomScalePageLayoutView="0" colorId="22" workbookViewId="0" topLeftCell="I1">
      <selection activeCell="P1" sqref="P1"/>
    </sheetView>
  </sheetViews>
  <sheetFormatPr defaultColWidth="10.66015625" defaultRowHeight="26.25" customHeight="1"/>
  <cols>
    <col min="1" max="1" width="5.66015625" style="577" customWidth="1"/>
    <col min="2" max="2" width="14.33203125" style="577" customWidth="1"/>
    <col min="3" max="3" width="7.08203125" style="577" customWidth="1"/>
    <col min="4" max="4" width="14.5" style="578" customWidth="1"/>
    <col min="5" max="5" width="14.58203125" style="579" customWidth="1"/>
    <col min="6" max="6" width="14.58203125" style="577" customWidth="1"/>
    <col min="7" max="7" width="14.58203125" style="508" customWidth="1"/>
    <col min="8" max="9" width="14.58203125" style="577" customWidth="1"/>
    <col min="10" max="11" width="14.58203125" style="580" customWidth="1"/>
    <col min="12" max="12" width="16.58203125" style="33" customWidth="1"/>
    <col min="13" max="13" width="3.08203125" style="33" customWidth="1"/>
    <col min="14" max="14" width="6.41015625" style="689" customWidth="1"/>
    <col min="15" max="15" width="12.91015625" style="689" customWidth="1"/>
    <col min="16" max="16" width="13.58203125" style="72" customWidth="1"/>
    <col min="17" max="17" width="14.91015625" style="72" bestFit="1" customWidth="1"/>
    <col min="18" max="19" width="12.08203125" style="72" customWidth="1"/>
    <col min="20" max="20" width="12.58203125" style="72" customWidth="1"/>
    <col min="21" max="21" width="12.08203125" style="72" customWidth="1"/>
    <col min="22" max="22" width="12.91015625" style="72" customWidth="1"/>
    <col min="23" max="23" width="13.41015625" style="72" customWidth="1"/>
    <col min="24" max="24" width="12.08203125" style="72" customWidth="1"/>
    <col min="25" max="26" width="13.33203125" style="72" customWidth="1"/>
    <col min="27" max="27" width="12.08203125" style="72" customWidth="1"/>
    <col min="28" max="29" width="14.41015625" style="72" hidden="1" customWidth="1"/>
    <col min="30" max="30" width="12.08203125" style="72" hidden="1" customWidth="1"/>
    <col min="31" max="32" width="9.66015625" style="72" hidden="1" customWidth="1"/>
    <col min="33" max="33" width="12.08203125" style="72" hidden="1" customWidth="1"/>
    <col min="34" max="34" width="14.5" style="72" bestFit="1" customWidth="1"/>
    <col min="35" max="35" width="15" style="72" bestFit="1" customWidth="1"/>
    <col min="36" max="36" width="12.08203125" style="72" customWidth="1"/>
    <col min="37" max="37" width="12.08203125" style="74" customWidth="1"/>
    <col min="38" max="38" width="14.58203125" style="74" customWidth="1"/>
    <col min="39" max="39" width="12.08203125" style="72" customWidth="1"/>
    <col min="40" max="40" width="13.66015625" style="74" customWidth="1"/>
    <col min="41" max="41" width="13.83203125" style="74" customWidth="1"/>
    <col min="42" max="42" width="12.08203125" style="72" customWidth="1"/>
    <col min="43" max="43" width="3.58203125" style="578" customWidth="1"/>
    <col min="44" max="16384" width="10.66015625" style="577" customWidth="1"/>
  </cols>
  <sheetData>
    <row r="1" spans="1:43" ht="27" customHeight="1">
      <c r="A1" s="1"/>
      <c r="B1" s="1"/>
      <c r="C1" s="1"/>
      <c r="D1" s="576"/>
      <c r="E1" s="506"/>
      <c r="F1" s="1"/>
      <c r="G1" s="295"/>
      <c r="H1" s="1"/>
      <c r="I1" s="1"/>
      <c r="J1" s="507"/>
      <c r="K1" s="507"/>
      <c r="L1" s="1"/>
      <c r="M1" s="1"/>
      <c r="N1" s="666"/>
      <c r="O1" s="666"/>
      <c r="P1" s="1"/>
      <c r="Q1" s="1"/>
      <c r="R1" s="1"/>
      <c r="S1" s="1"/>
      <c r="T1" s="1"/>
      <c r="U1" s="1"/>
      <c r="V1" s="1"/>
      <c r="W1" s="1"/>
      <c r="X1" s="1"/>
      <c r="Y1" s="75" t="s">
        <v>157</v>
      </c>
      <c r="Z1" s="1"/>
      <c r="AA1" s="1"/>
      <c r="AI1" s="73"/>
      <c r="AL1" s="56"/>
      <c r="AO1" s="56" t="s">
        <v>150</v>
      </c>
      <c r="AP1" s="57"/>
      <c r="AQ1" s="576"/>
    </row>
    <row r="2" spans="1:43" ht="27" customHeight="1">
      <c r="A2" s="1"/>
      <c r="B2" s="1"/>
      <c r="C2" s="1"/>
      <c r="D2" s="598"/>
      <c r="E2" s="506"/>
      <c r="F2" s="1"/>
      <c r="G2" s="295"/>
      <c r="H2" s="1"/>
      <c r="I2" s="1"/>
      <c r="J2" s="507"/>
      <c r="K2" s="507"/>
      <c r="L2" s="1"/>
      <c r="M2" s="1"/>
      <c r="N2" s="666"/>
      <c r="O2" s="666"/>
      <c r="P2" s="1"/>
      <c r="Q2" s="1"/>
      <c r="R2" s="1"/>
      <c r="S2" s="1"/>
      <c r="T2" s="1"/>
      <c r="U2" s="1"/>
      <c r="V2" s="1"/>
      <c r="W2" s="1"/>
      <c r="X2" s="1"/>
      <c r="Y2" s="75"/>
      <c r="Z2" s="1"/>
      <c r="AA2" s="1"/>
      <c r="AL2" s="56"/>
      <c r="AO2" s="56" t="s">
        <v>145</v>
      </c>
      <c r="AP2" s="57"/>
      <c r="AQ2" s="576"/>
    </row>
    <row r="3" spans="1:43" ht="27" customHeight="1">
      <c r="A3" s="36"/>
      <c r="B3" s="36" t="s">
        <v>128</v>
      </c>
      <c r="C3" s="36"/>
      <c r="D3" s="28"/>
      <c r="E3" s="193" t="s">
        <v>128</v>
      </c>
      <c r="F3" s="809" t="s">
        <v>0</v>
      </c>
      <c r="G3" s="222"/>
      <c r="H3" s="36"/>
      <c r="I3" s="1"/>
      <c r="J3" s="507"/>
      <c r="K3" s="207"/>
      <c r="L3" s="1"/>
      <c r="M3" s="1"/>
      <c r="N3" s="666"/>
      <c r="O3" s="666"/>
      <c r="P3" s="1"/>
      <c r="Q3" s="1"/>
      <c r="R3" s="1"/>
      <c r="S3" s="1"/>
      <c r="T3" s="1"/>
      <c r="U3" s="1"/>
      <c r="V3" s="1"/>
      <c r="W3" s="1"/>
      <c r="X3" s="1"/>
      <c r="Y3" s="1" t="s">
        <v>1</v>
      </c>
      <c r="Z3" s="1"/>
      <c r="AA3" s="1"/>
      <c r="AL3" s="56"/>
      <c r="AO3" s="56" t="s">
        <v>2</v>
      </c>
      <c r="AP3" s="1"/>
      <c r="AQ3" s="576"/>
    </row>
    <row r="4" spans="1:44" ht="27" customHeight="1" thickBot="1">
      <c r="A4" s="37"/>
      <c r="B4" s="810" t="s">
        <v>135</v>
      </c>
      <c r="C4" s="37"/>
      <c r="D4" s="29"/>
      <c r="E4" s="194"/>
      <c r="F4" s="37"/>
      <c r="G4" s="223"/>
      <c r="H4" s="37"/>
      <c r="I4" s="38"/>
      <c r="J4" s="302"/>
      <c r="K4" s="208"/>
      <c r="L4" s="65" t="s">
        <v>131</v>
      </c>
      <c r="M4" s="1"/>
      <c r="N4" s="667"/>
      <c r="O4" s="667" t="s">
        <v>156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1"/>
      <c r="AK4" s="76"/>
      <c r="AL4" s="77"/>
      <c r="AN4" s="76"/>
      <c r="AO4" s="77" t="s">
        <v>129</v>
      </c>
      <c r="AQ4" s="576"/>
      <c r="AR4" s="599"/>
    </row>
    <row r="5" spans="1:44" ht="27" customHeight="1">
      <c r="A5" s="600"/>
      <c r="B5" s="601"/>
      <c r="C5" s="602"/>
      <c r="D5" s="603" t="s">
        <v>4</v>
      </c>
      <c r="E5" s="514" t="s">
        <v>5</v>
      </c>
      <c r="F5" s="604" t="s">
        <v>6</v>
      </c>
      <c r="G5" s="518" t="s">
        <v>7</v>
      </c>
      <c r="H5" s="605" t="s">
        <v>8</v>
      </c>
      <c r="I5" s="604" t="s">
        <v>9</v>
      </c>
      <c r="J5" s="519" t="s">
        <v>10</v>
      </c>
      <c r="K5" s="519" t="s">
        <v>11</v>
      </c>
      <c r="L5" s="606" t="s">
        <v>12</v>
      </c>
      <c r="M5" s="607"/>
      <c r="N5" s="818" t="s">
        <v>130</v>
      </c>
      <c r="O5" s="819"/>
      <c r="P5" s="46" t="s">
        <v>14</v>
      </c>
      <c r="Q5" s="39"/>
      <c r="R5" s="39"/>
      <c r="S5" s="47" t="s">
        <v>15</v>
      </c>
      <c r="T5" s="39"/>
      <c r="U5" s="39"/>
      <c r="V5" s="48" t="s">
        <v>16</v>
      </c>
      <c r="W5" s="39"/>
      <c r="X5" s="39"/>
      <c r="Y5" s="49" t="s">
        <v>17</v>
      </c>
      <c r="Z5" s="50"/>
      <c r="AA5" s="51"/>
      <c r="AB5" s="49" t="s">
        <v>18</v>
      </c>
      <c r="AC5" s="50"/>
      <c r="AD5" s="50"/>
      <c r="AE5" s="52" t="s">
        <v>19</v>
      </c>
      <c r="AF5" s="50"/>
      <c r="AG5" s="50"/>
      <c r="AH5" s="49" t="s">
        <v>20</v>
      </c>
      <c r="AI5" s="51"/>
      <c r="AJ5" s="50"/>
      <c r="AK5" s="53" t="s">
        <v>21</v>
      </c>
      <c r="AL5" s="54"/>
      <c r="AM5" s="51"/>
      <c r="AN5" s="55" t="s">
        <v>22</v>
      </c>
      <c r="AO5" s="54"/>
      <c r="AP5" s="51"/>
      <c r="AQ5" s="576"/>
      <c r="AR5" s="599"/>
    </row>
    <row r="6" spans="1:44" ht="27" customHeight="1" thickBot="1">
      <c r="A6" s="607" t="s">
        <v>128</v>
      </c>
      <c r="B6" s="608" t="s">
        <v>23</v>
      </c>
      <c r="C6" s="608" t="s">
        <v>24</v>
      </c>
      <c r="D6" s="203">
        <v>0.01</v>
      </c>
      <c r="E6" s="159"/>
      <c r="F6" s="609">
        <f>D6+E6</f>
        <v>0.01</v>
      </c>
      <c r="G6" s="225"/>
      <c r="H6" s="40"/>
      <c r="I6" s="609"/>
      <c r="J6" s="225">
        <v>0.064</v>
      </c>
      <c r="K6" s="225"/>
      <c r="L6" s="610">
        <f aca="true" t="shared" si="0" ref="L6:L69">F6+J6+I6+K6</f>
        <v>0.074</v>
      </c>
      <c r="M6" s="607"/>
      <c r="N6" s="820" t="s">
        <v>25</v>
      </c>
      <c r="O6" s="821"/>
      <c r="P6" s="58" t="s">
        <v>24</v>
      </c>
      <c r="Q6" s="59" t="s">
        <v>26</v>
      </c>
      <c r="R6" s="59" t="s">
        <v>27</v>
      </c>
      <c r="S6" s="60" t="s">
        <v>24</v>
      </c>
      <c r="T6" s="59" t="s">
        <v>26</v>
      </c>
      <c r="U6" s="59" t="s">
        <v>27</v>
      </c>
      <c r="V6" s="59" t="s">
        <v>24</v>
      </c>
      <c r="W6" s="59" t="s">
        <v>26</v>
      </c>
      <c r="X6" s="59" t="s">
        <v>27</v>
      </c>
      <c r="Y6" s="58" t="s">
        <v>24</v>
      </c>
      <c r="Z6" s="59" t="s">
        <v>26</v>
      </c>
      <c r="AA6" s="61" t="s">
        <v>27</v>
      </c>
      <c r="AB6" s="58" t="s">
        <v>24</v>
      </c>
      <c r="AC6" s="59" t="s">
        <v>26</v>
      </c>
      <c r="AD6" s="59" t="s">
        <v>27</v>
      </c>
      <c r="AE6" s="59" t="s">
        <v>24</v>
      </c>
      <c r="AF6" s="59" t="s">
        <v>26</v>
      </c>
      <c r="AG6" s="59" t="s">
        <v>27</v>
      </c>
      <c r="AH6" s="58" t="s">
        <v>24</v>
      </c>
      <c r="AI6" s="62" t="s">
        <v>26</v>
      </c>
      <c r="AJ6" s="59" t="s">
        <v>27</v>
      </c>
      <c r="AK6" s="63" t="s">
        <v>24</v>
      </c>
      <c r="AL6" s="64" t="s">
        <v>26</v>
      </c>
      <c r="AM6" s="61" t="s">
        <v>27</v>
      </c>
      <c r="AN6" s="64" t="s">
        <v>24</v>
      </c>
      <c r="AO6" s="64" t="s">
        <v>26</v>
      </c>
      <c r="AP6" s="61" t="s">
        <v>27</v>
      </c>
      <c r="AQ6" s="576"/>
      <c r="AR6" s="599"/>
    </row>
    <row r="7" spans="1:44" ht="27" customHeight="1">
      <c r="A7" s="611" t="s">
        <v>28</v>
      </c>
      <c r="B7" s="602"/>
      <c r="C7" s="602" t="s">
        <v>29</v>
      </c>
      <c r="D7" s="204">
        <v>2.159999963759174</v>
      </c>
      <c r="E7" s="165"/>
      <c r="F7" s="612">
        <f>D7+E7</f>
        <v>2.159999963759174</v>
      </c>
      <c r="G7" s="226"/>
      <c r="H7" s="67"/>
      <c r="I7" s="612"/>
      <c r="J7" s="226">
        <v>13.702</v>
      </c>
      <c r="K7" s="226"/>
      <c r="L7" s="613">
        <f t="shared" si="0"/>
        <v>15.861999963759175</v>
      </c>
      <c r="M7" s="607"/>
      <c r="N7" s="672"/>
      <c r="O7" s="673"/>
      <c r="P7" s="83">
        <v>102.848</v>
      </c>
      <c r="Q7" s="84">
        <v>5610.66799996376</v>
      </c>
      <c r="R7" s="85">
        <v>54.55301026722697</v>
      </c>
      <c r="S7" s="86">
        <v>0.01</v>
      </c>
      <c r="T7" s="87">
        <v>2.159999963759174</v>
      </c>
      <c r="U7" s="88">
        <v>215.99999637591736</v>
      </c>
      <c r="V7" s="87">
        <v>0.348</v>
      </c>
      <c r="W7" s="87">
        <v>109.296</v>
      </c>
      <c r="X7" s="88">
        <v>314.0689655172414</v>
      </c>
      <c r="Y7" s="83">
        <v>0.358</v>
      </c>
      <c r="Z7" s="84">
        <v>111.45599996375918</v>
      </c>
      <c r="AA7" s="88">
        <v>311.3296088373162</v>
      </c>
      <c r="AB7" s="89">
        <v>89.518</v>
      </c>
      <c r="AC7" s="87">
        <v>4817.125</v>
      </c>
      <c r="AD7" s="88">
        <v>53.81180321276168</v>
      </c>
      <c r="AE7" s="87"/>
      <c r="AF7" s="87"/>
      <c r="AG7" s="88"/>
      <c r="AH7" s="83">
        <v>89.518</v>
      </c>
      <c r="AI7" s="81">
        <v>4817.125</v>
      </c>
      <c r="AJ7" s="88">
        <v>53.81180321276168</v>
      </c>
      <c r="AK7" s="89">
        <v>0.064</v>
      </c>
      <c r="AL7" s="87">
        <v>13.702</v>
      </c>
      <c r="AM7" s="90">
        <v>214.09375</v>
      </c>
      <c r="AN7" s="89">
        <v>12.908</v>
      </c>
      <c r="AO7" s="87">
        <v>668.385</v>
      </c>
      <c r="AP7" s="91">
        <v>51.78067864889991</v>
      </c>
      <c r="AQ7" s="614"/>
      <c r="AR7" s="599"/>
    </row>
    <row r="8" spans="1:44" ht="27" customHeight="1">
      <c r="A8" s="611" t="s">
        <v>30</v>
      </c>
      <c r="B8" s="615" t="s">
        <v>31</v>
      </c>
      <c r="C8" s="616" t="s">
        <v>24</v>
      </c>
      <c r="D8" s="31"/>
      <c r="E8" s="158">
        <v>0.348</v>
      </c>
      <c r="F8" s="609">
        <f>D8+E8</f>
        <v>0.348</v>
      </c>
      <c r="G8" s="225">
        <v>89.518</v>
      </c>
      <c r="H8" s="40"/>
      <c r="I8" s="609">
        <f>G8+H8</f>
        <v>89.518</v>
      </c>
      <c r="J8" s="225"/>
      <c r="K8" s="225">
        <v>12.908</v>
      </c>
      <c r="L8" s="610">
        <f t="shared" si="0"/>
        <v>102.774</v>
      </c>
      <c r="M8" s="607"/>
      <c r="N8" s="674" t="s">
        <v>32</v>
      </c>
      <c r="O8" s="673"/>
      <c r="P8" s="449">
        <v>1.3166000000000002</v>
      </c>
      <c r="Q8" s="450">
        <v>189.7390018286302</v>
      </c>
      <c r="R8" s="451">
        <v>144.11286786315523</v>
      </c>
      <c r="S8" s="452">
        <v>0.035</v>
      </c>
      <c r="T8" s="453">
        <v>8.925001828630217</v>
      </c>
      <c r="U8" s="454">
        <v>255.0000522465776</v>
      </c>
      <c r="V8" s="453">
        <v>0.309</v>
      </c>
      <c r="W8" s="453">
        <v>110.408</v>
      </c>
      <c r="X8" s="454">
        <v>357.3074433656958</v>
      </c>
      <c r="Y8" s="449">
        <v>0.344</v>
      </c>
      <c r="Z8" s="450">
        <v>119.33300182863022</v>
      </c>
      <c r="AA8" s="455">
        <v>346.898261129739</v>
      </c>
      <c r="AB8" s="456">
        <v>0.7169000000000001</v>
      </c>
      <c r="AC8" s="456">
        <v>33.934</v>
      </c>
      <c r="AD8" s="454">
        <v>47.33435625610265</v>
      </c>
      <c r="AE8" s="453"/>
      <c r="AF8" s="456"/>
      <c r="AG8" s="454"/>
      <c r="AH8" s="449">
        <v>0.7169000000000001</v>
      </c>
      <c r="AI8" s="453">
        <v>33.934</v>
      </c>
      <c r="AJ8" s="454">
        <v>47.33435625610265</v>
      </c>
      <c r="AK8" s="385">
        <v>0.1335</v>
      </c>
      <c r="AL8" s="386">
        <v>31.046</v>
      </c>
      <c r="AM8" s="390">
        <v>232.55430711610484</v>
      </c>
      <c r="AN8" s="457">
        <v>0.1222</v>
      </c>
      <c r="AO8" s="458">
        <v>5.426</v>
      </c>
      <c r="AP8" s="455">
        <v>44.40261865793781</v>
      </c>
      <c r="AQ8" s="614"/>
      <c r="AR8" s="599"/>
    </row>
    <row r="9" spans="1:44" ht="27" customHeight="1">
      <c r="A9" s="611" t="s">
        <v>33</v>
      </c>
      <c r="B9" s="602" t="s">
        <v>34</v>
      </c>
      <c r="C9" s="602" t="s">
        <v>29</v>
      </c>
      <c r="D9" s="66"/>
      <c r="E9" s="163">
        <v>109.296</v>
      </c>
      <c r="F9" s="612">
        <f>D9+E9</f>
        <v>109.296</v>
      </c>
      <c r="G9" s="226">
        <v>4817.125</v>
      </c>
      <c r="H9" s="67"/>
      <c r="I9" s="612">
        <f>G9+H9</f>
        <v>4817.125</v>
      </c>
      <c r="J9" s="226"/>
      <c r="K9" s="226">
        <v>668.385</v>
      </c>
      <c r="L9" s="613">
        <f t="shared" si="0"/>
        <v>5594.8060000000005</v>
      </c>
      <c r="M9" s="607"/>
      <c r="N9" s="675"/>
      <c r="O9" s="676"/>
      <c r="P9" s="100">
        <v>7811.636032204162</v>
      </c>
      <c r="Q9" s="93">
        <v>2957.0451756836173</v>
      </c>
      <c r="R9" s="93">
        <v>37.85436448258645</v>
      </c>
      <c r="S9" s="101">
        <v>28.57142857142857</v>
      </c>
      <c r="T9" s="102">
        <v>24.20167530756332</v>
      </c>
      <c r="U9" s="93">
        <v>84.70586357647161</v>
      </c>
      <c r="V9" s="103">
        <v>112.62135922330097</v>
      </c>
      <c r="W9" s="104">
        <v>98.99282660676762</v>
      </c>
      <c r="X9" s="93">
        <v>87.89880293531954</v>
      </c>
      <c r="Y9" s="100">
        <v>104.06976744186048</v>
      </c>
      <c r="Z9" s="93">
        <v>93.39914211143125</v>
      </c>
      <c r="AA9" s="93">
        <v>89.74666169366579</v>
      </c>
      <c r="AB9" s="105">
        <v>12486.818245222485</v>
      </c>
      <c r="AC9" s="102">
        <v>14195.570813932929</v>
      </c>
      <c r="AD9" s="93">
        <v>113.68445135624701</v>
      </c>
      <c r="AE9" s="102"/>
      <c r="AF9" s="106"/>
      <c r="AG9" s="93"/>
      <c r="AH9" s="100">
        <v>12486.818245222485</v>
      </c>
      <c r="AI9" s="103">
        <v>14195.570813932929</v>
      </c>
      <c r="AJ9" s="93">
        <v>113.68445135624701</v>
      </c>
      <c r="AK9" s="283">
        <v>47.940074906367045</v>
      </c>
      <c r="AL9" s="282">
        <v>44.134510081814085</v>
      </c>
      <c r="AM9" s="282">
        <v>92.06182962378408</v>
      </c>
      <c r="AN9" s="107">
        <v>10563.011456628477</v>
      </c>
      <c r="AO9" s="104">
        <v>12318.190195355695</v>
      </c>
      <c r="AP9" s="108">
        <v>116.61627222439309</v>
      </c>
      <c r="AQ9" s="614"/>
      <c r="AR9" s="599"/>
    </row>
    <row r="10" spans="1:44" ht="27" customHeight="1">
      <c r="A10" s="611" t="s">
        <v>35</v>
      </c>
      <c r="B10" s="615" t="s">
        <v>36</v>
      </c>
      <c r="C10" s="616" t="s">
        <v>24</v>
      </c>
      <c r="D10" s="45">
        <f>D6+D8</f>
        <v>0.01</v>
      </c>
      <c r="E10" s="176">
        <f>E6+E8</f>
        <v>0.348</v>
      </c>
      <c r="F10" s="609">
        <f aca="true" t="shared" si="1" ref="F10:K11">F6+F8</f>
        <v>0.358</v>
      </c>
      <c r="G10" s="581">
        <f t="shared" si="1"/>
        <v>89.518</v>
      </c>
      <c r="H10" s="45"/>
      <c r="I10" s="609">
        <f t="shared" si="1"/>
        <v>89.518</v>
      </c>
      <c r="J10" s="531">
        <f t="shared" si="1"/>
        <v>0.064</v>
      </c>
      <c r="K10" s="538">
        <f t="shared" si="1"/>
        <v>12.908</v>
      </c>
      <c r="L10" s="610">
        <f t="shared" si="0"/>
        <v>102.848</v>
      </c>
      <c r="M10" s="607"/>
      <c r="N10" s="674" t="s">
        <v>37</v>
      </c>
      <c r="O10" s="673"/>
      <c r="P10" s="459">
        <v>209.47400000000002</v>
      </c>
      <c r="Q10" s="460">
        <v>16555.925</v>
      </c>
      <c r="R10" s="461">
        <v>79.03570371501951</v>
      </c>
      <c r="S10" s="462"/>
      <c r="T10" s="463"/>
      <c r="U10" s="464"/>
      <c r="V10" s="465">
        <v>0.306</v>
      </c>
      <c r="W10" s="465">
        <v>53.222</v>
      </c>
      <c r="X10" s="464">
        <v>173.92810457516342</v>
      </c>
      <c r="Y10" s="459">
        <v>0.306</v>
      </c>
      <c r="Z10" s="460">
        <v>53.222</v>
      </c>
      <c r="AA10" s="464">
        <v>173.92810457516342</v>
      </c>
      <c r="AB10" s="466">
        <v>184.043</v>
      </c>
      <c r="AC10" s="465">
        <v>14780.727</v>
      </c>
      <c r="AD10" s="464">
        <v>80.31126964894074</v>
      </c>
      <c r="AE10" s="465"/>
      <c r="AF10" s="465"/>
      <c r="AG10" s="464"/>
      <c r="AH10" s="459">
        <v>184.043</v>
      </c>
      <c r="AI10" s="463">
        <v>14780.727</v>
      </c>
      <c r="AJ10" s="464">
        <v>80.31126964894074</v>
      </c>
      <c r="AK10" s="383">
        <v>0</v>
      </c>
      <c r="AL10" s="381">
        <v>2.981</v>
      </c>
      <c r="AM10" s="400" t="e">
        <v>#DIV/0!</v>
      </c>
      <c r="AN10" s="466">
        <v>25.125</v>
      </c>
      <c r="AO10" s="465">
        <v>1718.995</v>
      </c>
      <c r="AP10" s="467">
        <v>68.41771144278607</v>
      </c>
      <c r="AQ10" s="614"/>
      <c r="AR10" s="599"/>
    </row>
    <row r="11" spans="1:44" ht="27" customHeight="1">
      <c r="A11" s="600"/>
      <c r="B11" s="602"/>
      <c r="C11" s="602" t="s">
        <v>29</v>
      </c>
      <c r="D11" s="44">
        <f>D7+D9</f>
        <v>2.159999963759174</v>
      </c>
      <c r="E11" s="177">
        <f>E7+E9</f>
        <v>109.296</v>
      </c>
      <c r="F11" s="612">
        <f t="shared" si="1"/>
        <v>111.45599996375918</v>
      </c>
      <c r="G11" s="582">
        <f t="shared" si="1"/>
        <v>4817.125</v>
      </c>
      <c r="H11" s="44"/>
      <c r="I11" s="612">
        <f t="shared" si="1"/>
        <v>4817.125</v>
      </c>
      <c r="J11" s="527">
        <f t="shared" si="1"/>
        <v>13.702</v>
      </c>
      <c r="K11" s="583">
        <f t="shared" si="1"/>
        <v>668.385</v>
      </c>
      <c r="L11" s="613">
        <f t="shared" si="0"/>
        <v>5610.667999963759</v>
      </c>
      <c r="M11" s="607"/>
      <c r="N11" s="674"/>
      <c r="O11" s="673"/>
      <c r="P11" s="92">
        <v>7.175</v>
      </c>
      <c r="Q11" s="80">
        <v>268.57100086053185</v>
      </c>
      <c r="R11" s="93">
        <v>37.431498377774474</v>
      </c>
      <c r="S11" s="94">
        <v>0.015</v>
      </c>
      <c r="T11" s="82">
        <v>4.200000860531866</v>
      </c>
      <c r="U11" s="95">
        <v>280.0000573687911</v>
      </c>
      <c r="V11" s="82">
        <v>7.13</v>
      </c>
      <c r="W11" s="82">
        <v>260.169</v>
      </c>
      <c r="X11" s="95">
        <v>36.48934081346423</v>
      </c>
      <c r="Y11" s="92">
        <v>7.145</v>
      </c>
      <c r="Z11" s="80">
        <v>264.36900086053186</v>
      </c>
      <c r="AA11" s="95">
        <v>37.000559952488715</v>
      </c>
      <c r="AB11" s="97"/>
      <c r="AC11" s="82"/>
      <c r="AD11" s="95"/>
      <c r="AE11" s="82"/>
      <c r="AF11" s="82"/>
      <c r="AG11" s="95"/>
      <c r="AH11" s="97"/>
      <c r="AI11" s="82"/>
      <c r="AJ11" s="95"/>
      <c r="AK11" s="329">
        <v>0.03</v>
      </c>
      <c r="AL11" s="325">
        <v>4.202</v>
      </c>
      <c r="AM11" s="326">
        <v>140.06666666666666</v>
      </c>
      <c r="AN11" s="97"/>
      <c r="AO11" s="82"/>
      <c r="AP11" s="99"/>
      <c r="AQ11" s="614"/>
      <c r="AR11" s="599"/>
    </row>
    <row r="12" spans="1:44" ht="27" customHeight="1">
      <c r="A12" s="607" t="s">
        <v>38</v>
      </c>
      <c r="B12" s="1"/>
      <c r="C12" s="616" t="s">
        <v>24</v>
      </c>
      <c r="D12" s="31">
        <v>0.5813</v>
      </c>
      <c r="E12" s="158"/>
      <c r="F12" s="609">
        <f aca="true" t="shared" si="2" ref="F12:F23">D12+E12</f>
        <v>0.5813</v>
      </c>
      <c r="G12" s="225">
        <v>0.743</v>
      </c>
      <c r="H12" s="40"/>
      <c r="I12" s="609">
        <f aca="true" t="shared" si="3" ref="I12:I21">G12+H12</f>
        <v>0.743</v>
      </c>
      <c r="J12" s="225">
        <v>0.2344</v>
      </c>
      <c r="K12" s="532"/>
      <c r="L12" s="610">
        <f t="shared" si="0"/>
        <v>1.5587</v>
      </c>
      <c r="M12" s="607"/>
      <c r="N12" s="677"/>
      <c r="O12" s="678"/>
      <c r="P12" s="100">
        <v>2919.4982578397216</v>
      </c>
      <c r="Q12" s="93">
        <v>6164.449976711166</v>
      </c>
      <c r="R12" s="93">
        <v>211.14758195720046</v>
      </c>
      <c r="S12" s="101"/>
      <c r="T12" s="102"/>
      <c r="U12" s="93"/>
      <c r="V12" s="103">
        <v>4.291725105189341</v>
      </c>
      <c r="W12" s="104">
        <v>20.456703142957082</v>
      </c>
      <c r="X12" s="93">
        <v>476.6545536251111</v>
      </c>
      <c r="Y12" s="100">
        <v>4.282715185444367</v>
      </c>
      <c r="Z12" s="93">
        <v>20.13170977942203</v>
      </c>
      <c r="AA12" s="93">
        <v>470.06884435938036</v>
      </c>
      <c r="AB12" s="105"/>
      <c r="AC12" s="102"/>
      <c r="AD12" s="93"/>
      <c r="AE12" s="102"/>
      <c r="AF12" s="106"/>
      <c r="AG12" s="93"/>
      <c r="AH12" s="100"/>
      <c r="AI12" s="103"/>
      <c r="AJ12" s="93"/>
      <c r="AK12" s="283">
        <v>0</v>
      </c>
      <c r="AL12" s="282">
        <v>70.94240837696336</v>
      </c>
      <c r="AM12" s="282" t="e">
        <v>#DIV/0!</v>
      </c>
      <c r="AN12" s="107"/>
      <c r="AO12" s="104"/>
      <c r="AP12" s="108"/>
      <c r="AQ12" s="614"/>
      <c r="AR12" s="599"/>
    </row>
    <row r="13" spans="1:44" ht="27" customHeight="1">
      <c r="A13" s="600"/>
      <c r="B13" s="601"/>
      <c r="C13" s="602" t="s">
        <v>29</v>
      </c>
      <c r="D13" s="66">
        <v>217.0454363583768</v>
      </c>
      <c r="E13" s="163"/>
      <c r="F13" s="612">
        <f t="shared" si="2"/>
        <v>217.0454363583768</v>
      </c>
      <c r="G13" s="226">
        <v>718.578</v>
      </c>
      <c r="H13" s="67"/>
      <c r="I13" s="612">
        <f t="shared" si="3"/>
        <v>718.578</v>
      </c>
      <c r="J13" s="226">
        <v>40.217</v>
      </c>
      <c r="K13" s="533"/>
      <c r="L13" s="613">
        <f t="shared" si="0"/>
        <v>975.8404363583768</v>
      </c>
      <c r="M13" s="607"/>
      <c r="N13" s="674" t="s">
        <v>39</v>
      </c>
      <c r="O13" s="673"/>
      <c r="P13" s="83">
        <v>0.041</v>
      </c>
      <c r="Q13" s="84">
        <v>37.044</v>
      </c>
      <c r="R13" s="85">
        <v>903.5121951219511</v>
      </c>
      <c r="S13" s="109"/>
      <c r="T13" s="81"/>
      <c r="U13" s="88"/>
      <c r="V13" s="79">
        <v>0.041</v>
      </c>
      <c r="W13" s="79">
        <v>37.044</v>
      </c>
      <c r="X13" s="88">
        <v>903.5121951219511</v>
      </c>
      <c r="Y13" s="83">
        <v>0.041</v>
      </c>
      <c r="Z13" s="84">
        <v>37.044</v>
      </c>
      <c r="AA13" s="88">
        <v>903.5121951219511</v>
      </c>
      <c r="AB13" s="110"/>
      <c r="AC13" s="79"/>
      <c r="AD13" s="88"/>
      <c r="AE13" s="79"/>
      <c r="AF13" s="79"/>
      <c r="AG13" s="88"/>
      <c r="AH13" s="83"/>
      <c r="AI13" s="81"/>
      <c r="AJ13" s="88"/>
      <c r="AK13" s="294"/>
      <c r="AL13" s="293"/>
      <c r="AM13" s="275"/>
      <c r="AN13" s="110"/>
      <c r="AO13" s="79"/>
      <c r="AP13" s="91"/>
      <c r="AQ13" s="614"/>
      <c r="AR13" s="599"/>
    </row>
    <row r="14" spans="1:44" ht="27" customHeight="1">
      <c r="A14" s="607"/>
      <c r="B14" s="615" t="s">
        <v>40</v>
      </c>
      <c r="C14" s="616" t="s">
        <v>24</v>
      </c>
      <c r="D14" s="31">
        <v>5.6078</v>
      </c>
      <c r="E14" s="158">
        <v>4.5502</v>
      </c>
      <c r="F14" s="609">
        <f t="shared" si="2"/>
        <v>10.158000000000001</v>
      </c>
      <c r="G14" s="225">
        <v>1.754</v>
      </c>
      <c r="H14" s="40"/>
      <c r="I14" s="609">
        <f t="shared" si="3"/>
        <v>1.754</v>
      </c>
      <c r="J14" s="225">
        <v>0.6554</v>
      </c>
      <c r="K14" s="534"/>
      <c r="L14" s="610">
        <f t="shared" si="0"/>
        <v>12.567400000000001</v>
      </c>
      <c r="M14" s="607"/>
      <c r="N14" s="674"/>
      <c r="O14" s="673"/>
      <c r="P14" s="449">
        <v>32.204</v>
      </c>
      <c r="Q14" s="450">
        <v>5710.643</v>
      </c>
      <c r="R14" s="451">
        <v>177.3271332753695</v>
      </c>
      <c r="S14" s="468"/>
      <c r="T14" s="456"/>
      <c r="U14" s="454"/>
      <c r="V14" s="453">
        <v>0.454</v>
      </c>
      <c r="W14" s="458">
        <v>275.843</v>
      </c>
      <c r="X14" s="454">
        <v>607.5837004405287</v>
      </c>
      <c r="Y14" s="449">
        <v>0.454</v>
      </c>
      <c r="Z14" s="450">
        <v>275.843</v>
      </c>
      <c r="AA14" s="454">
        <v>607.5837004405287</v>
      </c>
      <c r="AB14" s="457"/>
      <c r="AC14" s="450"/>
      <c r="AD14" s="454"/>
      <c r="AE14" s="453"/>
      <c r="AF14" s="456"/>
      <c r="AG14" s="454"/>
      <c r="AH14" s="449"/>
      <c r="AI14" s="453"/>
      <c r="AJ14" s="454"/>
      <c r="AK14" s="385">
        <v>0</v>
      </c>
      <c r="AL14" s="386">
        <v>1.05</v>
      </c>
      <c r="AM14" s="390" t="e">
        <v>#DIV/0!</v>
      </c>
      <c r="AN14" s="457">
        <v>31.75</v>
      </c>
      <c r="AO14" s="458">
        <v>5433.75</v>
      </c>
      <c r="AP14" s="455">
        <v>171.14173228346456</v>
      </c>
      <c r="AQ14" s="614"/>
      <c r="AR14" s="599"/>
    </row>
    <row r="15" spans="1:44" ht="27" customHeight="1">
      <c r="A15" s="607" t="s">
        <v>128</v>
      </c>
      <c r="B15" s="602"/>
      <c r="C15" s="602" t="s">
        <v>29</v>
      </c>
      <c r="D15" s="66">
        <v>14798.526951707938</v>
      </c>
      <c r="E15" s="163">
        <v>15785.087</v>
      </c>
      <c r="F15" s="612">
        <f t="shared" si="2"/>
        <v>30583.613951707935</v>
      </c>
      <c r="G15" s="226">
        <v>4688.093</v>
      </c>
      <c r="H15" s="67"/>
      <c r="I15" s="612">
        <f t="shared" si="3"/>
        <v>4688.093</v>
      </c>
      <c r="J15" s="226">
        <v>1158.909</v>
      </c>
      <c r="K15" s="533"/>
      <c r="L15" s="613">
        <f t="shared" si="0"/>
        <v>36430.615951707936</v>
      </c>
      <c r="M15" s="607"/>
      <c r="N15" s="677"/>
      <c r="O15" s="678"/>
      <c r="P15" s="100">
        <v>0.1273133772202211</v>
      </c>
      <c r="Q15" s="93">
        <v>0.6486835195266102</v>
      </c>
      <c r="R15" s="93">
        <v>509.5171722642672</v>
      </c>
      <c r="S15" s="101"/>
      <c r="T15" s="102"/>
      <c r="U15" s="93"/>
      <c r="V15" s="103">
        <v>9.030837004405285</v>
      </c>
      <c r="W15" s="104">
        <v>13.429378305775385</v>
      </c>
      <c r="X15" s="93">
        <v>148.7057988005372</v>
      </c>
      <c r="Y15" s="100">
        <v>9.030837004405285</v>
      </c>
      <c r="Z15" s="93">
        <v>13.429378305775385</v>
      </c>
      <c r="AA15" s="93">
        <v>148.7057988005372</v>
      </c>
      <c r="AB15" s="105"/>
      <c r="AC15" s="102"/>
      <c r="AD15" s="93"/>
      <c r="AE15" s="102"/>
      <c r="AF15" s="106"/>
      <c r="AG15" s="93"/>
      <c r="AH15" s="100"/>
      <c r="AI15" s="103"/>
      <c r="AJ15" s="93"/>
      <c r="AK15" s="283"/>
      <c r="AL15" s="282"/>
      <c r="AM15" s="282"/>
      <c r="AN15" s="107"/>
      <c r="AO15" s="104"/>
      <c r="AP15" s="108"/>
      <c r="AQ15" s="614"/>
      <c r="AR15" s="599"/>
    </row>
    <row r="16" spans="1:44" ht="27" customHeight="1">
      <c r="A16" s="611" t="s">
        <v>41</v>
      </c>
      <c r="B16" s="615" t="s">
        <v>42</v>
      </c>
      <c r="C16" s="616" t="s">
        <v>24</v>
      </c>
      <c r="D16" s="31">
        <v>5.0926</v>
      </c>
      <c r="E16" s="158">
        <v>0.0036</v>
      </c>
      <c r="F16" s="609">
        <f t="shared" si="2"/>
        <v>5.0962</v>
      </c>
      <c r="G16" s="225">
        <v>0.027</v>
      </c>
      <c r="H16" s="40"/>
      <c r="I16" s="609">
        <f t="shared" si="3"/>
        <v>0.027</v>
      </c>
      <c r="J16" s="225">
        <v>0.2445</v>
      </c>
      <c r="K16" s="534">
        <v>0.036</v>
      </c>
      <c r="L16" s="610">
        <f t="shared" si="0"/>
        <v>5.4037</v>
      </c>
      <c r="M16" s="607"/>
      <c r="N16" s="674" t="s">
        <v>38</v>
      </c>
      <c r="O16" s="673"/>
      <c r="P16" s="459">
        <v>1.5587</v>
      </c>
      <c r="Q16" s="460">
        <v>975.8404363583768</v>
      </c>
      <c r="R16" s="461">
        <v>626.0604583039564</v>
      </c>
      <c r="S16" s="462">
        <v>0.5813</v>
      </c>
      <c r="T16" s="463">
        <v>217.0454363583768</v>
      </c>
      <c r="U16" s="464">
        <v>373.379384755508</v>
      </c>
      <c r="V16" s="465"/>
      <c r="W16" s="465"/>
      <c r="X16" s="464"/>
      <c r="Y16" s="459">
        <v>0.5813</v>
      </c>
      <c r="Z16" s="460">
        <v>217.0454363583768</v>
      </c>
      <c r="AA16" s="464">
        <v>373.379384755508</v>
      </c>
      <c r="AB16" s="466">
        <v>0.743</v>
      </c>
      <c r="AC16" s="465">
        <v>718.578</v>
      </c>
      <c r="AD16" s="464">
        <v>967.1305518169582</v>
      </c>
      <c r="AE16" s="465"/>
      <c r="AF16" s="465"/>
      <c r="AG16" s="464"/>
      <c r="AH16" s="459">
        <v>0.743</v>
      </c>
      <c r="AI16" s="463">
        <v>718.578</v>
      </c>
      <c r="AJ16" s="464">
        <v>967.1305518169582</v>
      </c>
      <c r="AK16" s="383">
        <v>0.2344</v>
      </c>
      <c r="AL16" s="381">
        <v>40.217</v>
      </c>
      <c r="AM16" s="400">
        <v>171.57423208191125</v>
      </c>
      <c r="AN16" s="466"/>
      <c r="AO16" s="465"/>
      <c r="AP16" s="467"/>
      <c r="AQ16" s="614"/>
      <c r="AR16" s="599"/>
    </row>
    <row r="17" spans="1:44" ht="27" customHeight="1">
      <c r="A17" s="611" t="s">
        <v>128</v>
      </c>
      <c r="B17" s="602"/>
      <c r="C17" s="602" t="s">
        <v>29</v>
      </c>
      <c r="D17" s="66">
        <v>1480.1378151660101</v>
      </c>
      <c r="E17" s="163">
        <v>2.333</v>
      </c>
      <c r="F17" s="612">
        <f t="shared" si="2"/>
        <v>1482.4708151660102</v>
      </c>
      <c r="G17" s="226">
        <v>55.987</v>
      </c>
      <c r="H17" s="67"/>
      <c r="I17" s="612">
        <f t="shared" si="3"/>
        <v>55.987</v>
      </c>
      <c r="J17" s="226">
        <v>261.584</v>
      </c>
      <c r="K17" s="533">
        <v>80.495</v>
      </c>
      <c r="L17" s="613">
        <f t="shared" si="0"/>
        <v>1880.5368151660105</v>
      </c>
      <c r="M17" s="607"/>
      <c r="N17" s="674"/>
      <c r="O17" s="673"/>
      <c r="P17" s="92">
        <v>2.2311</v>
      </c>
      <c r="Q17" s="80">
        <v>1142.1419280816915</v>
      </c>
      <c r="R17" s="93">
        <v>511.9187522216357</v>
      </c>
      <c r="S17" s="112">
        <v>1.6092</v>
      </c>
      <c r="T17" s="80">
        <v>869.1639280816914</v>
      </c>
      <c r="U17" s="95">
        <v>540.1217549600369</v>
      </c>
      <c r="V17" s="80">
        <v>0.02</v>
      </c>
      <c r="W17" s="80">
        <v>4.2</v>
      </c>
      <c r="X17" s="95">
        <v>210</v>
      </c>
      <c r="Y17" s="92">
        <v>1.6292</v>
      </c>
      <c r="Z17" s="80">
        <v>873.3639280816915</v>
      </c>
      <c r="AA17" s="95">
        <v>536.0691922917331</v>
      </c>
      <c r="AB17" s="97"/>
      <c r="AC17" s="80"/>
      <c r="AD17" s="95"/>
      <c r="AE17" s="80"/>
      <c r="AF17" s="80"/>
      <c r="AG17" s="95"/>
      <c r="AH17" s="97"/>
      <c r="AI17" s="82"/>
      <c r="AJ17" s="95"/>
      <c r="AK17" s="329">
        <v>0.6019</v>
      </c>
      <c r="AL17" s="323">
        <v>268.778</v>
      </c>
      <c r="AM17" s="326">
        <v>446.5492606745307</v>
      </c>
      <c r="AN17" s="97"/>
      <c r="AO17" s="80"/>
      <c r="AP17" s="99"/>
      <c r="AQ17" s="614"/>
      <c r="AR17" s="599"/>
    </row>
    <row r="18" spans="1:44" ht="27" customHeight="1">
      <c r="A18" s="611" t="s">
        <v>43</v>
      </c>
      <c r="B18" s="615" t="s">
        <v>44</v>
      </c>
      <c r="C18" s="616" t="s">
        <v>24</v>
      </c>
      <c r="D18" s="31">
        <v>78.3744</v>
      </c>
      <c r="E18" s="158">
        <v>50.3631</v>
      </c>
      <c r="F18" s="609">
        <f t="shared" si="2"/>
        <v>128.7375</v>
      </c>
      <c r="G18" s="225"/>
      <c r="H18" s="202"/>
      <c r="I18" s="609"/>
      <c r="J18" s="225">
        <v>41.532</v>
      </c>
      <c r="K18" s="534"/>
      <c r="L18" s="610">
        <f t="shared" si="0"/>
        <v>170.2695</v>
      </c>
      <c r="M18" s="607"/>
      <c r="N18" s="677"/>
      <c r="O18" s="678"/>
      <c r="P18" s="100">
        <v>69.86239971314598</v>
      </c>
      <c r="Q18" s="93">
        <v>85.43950732965125</v>
      </c>
      <c r="R18" s="93">
        <v>122.2968401893789</v>
      </c>
      <c r="S18" s="101">
        <v>36.12353964702958</v>
      </c>
      <c r="T18" s="102">
        <v>24.97174921161443</v>
      </c>
      <c r="U18" s="93">
        <v>69.12874390388774</v>
      </c>
      <c r="V18" s="103"/>
      <c r="W18" s="104"/>
      <c r="X18" s="93"/>
      <c r="Y18" s="100">
        <v>35.68008838693838</v>
      </c>
      <c r="Z18" s="93">
        <v>24.851660273525187</v>
      </c>
      <c r="AA18" s="93">
        <v>69.65134167835409</v>
      </c>
      <c r="AB18" s="105"/>
      <c r="AC18" s="102"/>
      <c r="AD18" s="93"/>
      <c r="AE18" s="102"/>
      <c r="AF18" s="106"/>
      <c r="AG18" s="93"/>
      <c r="AH18" s="100"/>
      <c r="AI18" s="103"/>
      <c r="AJ18" s="93"/>
      <c r="AK18" s="290">
        <v>38.943346070775874</v>
      </c>
      <c r="AL18" s="282">
        <v>14.962906190238783</v>
      </c>
      <c r="AM18" s="282">
        <v>38.42224076751162</v>
      </c>
      <c r="AN18" s="107"/>
      <c r="AO18" s="104"/>
      <c r="AP18" s="108"/>
      <c r="AQ18" s="614"/>
      <c r="AR18" s="599"/>
    </row>
    <row r="19" spans="1:44" ht="27" customHeight="1">
      <c r="A19" s="611"/>
      <c r="B19" s="602"/>
      <c r="C19" s="602" t="s">
        <v>29</v>
      </c>
      <c r="D19" s="66">
        <v>82724.30933203825</v>
      </c>
      <c r="E19" s="163">
        <v>58603.837</v>
      </c>
      <c r="F19" s="612">
        <f t="shared" si="2"/>
        <v>141328.14633203825</v>
      </c>
      <c r="G19" s="226"/>
      <c r="H19" s="67"/>
      <c r="I19" s="612"/>
      <c r="J19" s="226">
        <v>51490.307</v>
      </c>
      <c r="K19" s="533"/>
      <c r="L19" s="613">
        <f t="shared" si="0"/>
        <v>192818.45333203825</v>
      </c>
      <c r="M19" s="607"/>
      <c r="N19" s="674" t="s">
        <v>45</v>
      </c>
      <c r="O19" s="673"/>
      <c r="P19" s="83">
        <v>367.4336</v>
      </c>
      <c r="Q19" s="84">
        <v>304913.51383056457</v>
      </c>
      <c r="R19" s="85">
        <v>829.8465731782954</v>
      </c>
      <c r="S19" s="109">
        <v>140.184</v>
      </c>
      <c r="T19" s="81">
        <v>117380.8888305646</v>
      </c>
      <c r="U19" s="88">
        <v>837.3344235473705</v>
      </c>
      <c r="V19" s="79">
        <v>146.1189</v>
      </c>
      <c r="W19" s="79">
        <v>116891.572</v>
      </c>
      <c r="X19" s="88">
        <v>799.9757184046691</v>
      </c>
      <c r="Y19" s="83">
        <v>286.3029</v>
      </c>
      <c r="Z19" s="84">
        <v>234272.4608305646</v>
      </c>
      <c r="AA19" s="88">
        <v>818.2678583785375</v>
      </c>
      <c r="AB19" s="110">
        <v>5.524</v>
      </c>
      <c r="AC19" s="79">
        <v>7341.49</v>
      </c>
      <c r="AD19" s="88">
        <v>1329.0170166545981</v>
      </c>
      <c r="AE19" s="79"/>
      <c r="AF19" s="79"/>
      <c r="AG19" s="88"/>
      <c r="AH19" s="83">
        <v>5.524</v>
      </c>
      <c r="AI19" s="81">
        <v>7341.49</v>
      </c>
      <c r="AJ19" s="88">
        <v>1329.0170166545981</v>
      </c>
      <c r="AK19" s="294">
        <v>75.57069999999999</v>
      </c>
      <c r="AL19" s="293">
        <v>63219.068</v>
      </c>
      <c r="AM19" s="275">
        <v>836.5552786992844</v>
      </c>
      <c r="AN19" s="110">
        <v>0.036</v>
      </c>
      <c r="AO19" s="79">
        <v>80.495</v>
      </c>
      <c r="AP19" s="91">
        <v>2235.9722222222226</v>
      </c>
      <c r="AQ19" s="614"/>
      <c r="AR19" s="599"/>
    </row>
    <row r="20" spans="1:44" ht="27" customHeight="1">
      <c r="A20" s="611" t="s">
        <v>46</v>
      </c>
      <c r="B20" s="615" t="s">
        <v>47</v>
      </c>
      <c r="C20" s="616" t="s">
        <v>24</v>
      </c>
      <c r="D20" s="31">
        <v>5.9748</v>
      </c>
      <c r="E20" s="158">
        <v>18.927</v>
      </c>
      <c r="F20" s="609">
        <f t="shared" si="2"/>
        <v>24.9018</v>
      </c>
      <c r="G20" s="225">
        <v>3.743</v>
      </c>
      <c r="H20" s="40"/>
      <c r="I20" s="609">
        <f t="shared" si="3"/>
        <v>3.743</v>
      </c>
      <c r="J20" s="225">
        <v>0.3236</v>
      </c>
      <c r="K20" s="534"/>
      <c r="L20" s="610">
        <f t="shared" si="0"/>
        <v>28.9684</v>
      </c>
      <c r="M20" s="607"/>
      <c r="N20" s="674"/>
      <c r="O20" s="673"/>
      <c r="P20" s="449">
        <v>388.1466</v>
      </c>
      <c r="Q20" s="450">
        <v>313721.56026096345</v>
      </c>
      <c r="R20" s="451">
        <v>808.2553351258608</v>
      </c>
      <c r="S20" s="468">
        <v>174.3565</v>
      </c>
      <c r="T20" s="453">
        <v>132564.60826096343</v>
      </c>
      <c r="U20" s="454">
        <v>760.3078076295602</v>
      </c>
      <c r="V20" s="453">
        <v>154.231</v>
      </c>
      <c r="W20" s="453">
        <v>118213.11600000001</v>
      </c>
      <c r="X20" s="454">
        <v>766.4679344619435</v>
      </c>
      <c r="Y20" s="449">
        <v>328.5875</v>
      </c>
      <c r="Z20" s="450">
        <v>250777.72426096344</v>
      </c>
      <c r="AA20" s="454">
        <v>763.1992217018708</v>
      </c>
      <c r="AB20" s="457"/>
      <c r="AC20" s="453"/>
      <c r="AD20" s="454"/>
      <c r="AE20" s="453"/>
      <c r="AF20" s="453"/>
      <c r="AG20" s="454"/>
      <c r="AH20" s="449"/>
      <c r="AI20" s="453"/>
      <c r="AJ20" s="454"/>
      <c r="AK20" s="457">
        <v>59.5591</v>
      </c>
      <c r="AL20" s="453">
        <v>62943.835999999996</v>
      </c>
      <c r="AM20" s="454">
        <v>1056.8298715057815</v>
      </c>
      <c r="AN20" s="457"/>
      <c r="AO20" s="453"/>
      <c r="AP20" s="455"/>
      <c r="AQ20" s="614"/>
      <c r="AR20" s="599"/>
    </row>
    <row r="21" spans="1:44" ht="27" customHeight="1">
      <c r="A21" s="611"/>
      <c r="B21" s="602" t="s">
        <v>48</v>
      </c>
      <c r="C21" s="602" t="s">
        <v>29</v>
      </c>
      <c r="D21" s="66">
        <v>3146.618827205524</v>
      </c>
      <c r="E21" s="163">
        <v>10216.819</v>
      </c>
      <c r="F21" s="612">
        <f t="shared" si="2"/>
        <v>13363.437827205524</v>
      </c>
      <c r="G21" s="226">
        <v>2597.41</v>
      </c>
      <c r="H21" s="67"/>
      <c r="I21" s="612">
        <f t="shared" si="3"/>
        <v>2597.41</v>
      </c>
      <c r="J21" s="226">
        <v>341.433</v>
      </c>
      <c r="K21" s="533"/>
      <c r="L21" s="613">
        <f t="shared" si="0"/>
        <v>16302.280827205523</v>
      </c>
      <c r="M21" s="607"/>
      <c r="N21" s="674"/>
      <c r="O21" s="678"/>
      <c r="P21" s="100">
        <v>94.66361421174372</v>
      </c>
      <c r="Q21" s="93">
        <v>97.19240003043716</v>
      </c>
      <c r="R21" s="93">
        <v>102.67133876067425</v>
      </c>
      <c r="S21" s="101">
        <v>80.40078804059499</v>
      </c>
      <c r="T21" s="102">
        <v>88.5461741036427</v>
      </c>
      <c r="U21" s="93">
        <v>110.13097789406623</v>
      </c>
      <c r="V21" s="103">
        <v>94.74029215916386</v>
      </c>
      <c r="W21" s="104">
        <v>98.88206652128177</v>
      </c>
      <c r="X21" s="93">
        <v>104.3717137320621</v>
      </c>
      <c r="Y21" s="100">
        <v>87.13140335527068</v>
      </c>
      <c r="Z21" s="93">
        <v>93.41836940300838</v>
      </c>
      <c r="AA21" s="93">
        <v>107.21549958526795</v>
      </c>
      <c r="AB21" s="105"/>
      <c r="AC21" s="102"/>
      <c r="AD21" s="93"/>
      <c r="AE21" s="102"/>
      <c r="AF21" s="106"/>
      <c r="AG21" s="93"/>
      <c r="AH21" s="100"/>
      <c r="AI21" s="103"/>
      <c r="AJ21" s="93"/>
      <c r="AK21" s="107">
        <v>126.88354928130208</v>
      </c>
      <c r="AL21" s="93">
        <v>100.43726600965344</v>
      </c>
      <c r="AM21" s="93">
        <v>79.15704327200292</v>
      </c>
      <c r="AN21" s="107"/>
      <c r="AO21" s="104"/>
      <c r="AP21" s="108"/>
      <c r="AQ21" s="614"/>
      <c r="AR21" s="599"/>
    </row>
    <row r="22" spans="1:44" ht="27" customHeight="1">
      <c r="A22" s="611" t="s">
        <v>35</v>
      </c>
      <c r="B22" s="615" t="s">
        <v>49</v>
      </c>
      <c r="C22" s="616" t="s">
        <v>24</v>
      </c>
      <c r="D22" s="31">
        <v>45.1344</v>
      </c>
      <c r="E22" s="158">
        <v>72.275</v>
      </c>
      <c r="F22" s="609">
        <f t="shared" si="2"/>
        <v>117.4094</v>
      </c>
      <c r="G22" s="225"/>
      <c r="H22" s="40"/>
      <c r="I22" s="609"/>
      <c r="J22" s="225">
        <v>32.8152</v>
      </c>
      <c r="K22" s="534"/>
      <c r="L22" s="610">
        <f t="shared" si="0"/>
        <v>150.2246</v>
      </c>
      <c r="M22" s="607"/>
      <c r="N22" s="674"/>
      <c r="O22" s="3"/>
      <c r="P22" s="459">
        <v>12.567400000000001</v>
      </c>
      <c r="Q22" s="460">
        <v>36430.615951707936</v>
      </c>
      <c r="R22" s="461">
        <v>2898.8188449248</v>
      </c>
      <c r="S22" s="462">
        <v>5.6078</v>
      </c>
      <c r="T22" s="463">
        <v>14798.526951707938</v>
      </c>
      <c r="U22" s="464">
        <v>2638.918462089935</v>
      </c>
      <c r="V22" s="465">
        <v>4.5502</v>
      </c>
      <c r="W22" s="465">
        <v>15785.087</v>
      </c>
      <c r="X22" s="464">
        <v>3469.097402311986</v>
      </c>
      <c r="Y22" s="459">
        <v>10.158000000000001</v>
      </c>
      <c r="Z22" s="460">
        <v>30583.613951707935</v>
      </c>
      <c r="AA22" s="464">
        <v>3010.7908989671128</v>
      </c>
      <c r="AB22" s="466">
        <v>1.754</v>
      </c>
      <c r="AC22" s="465">
        <v>4688.093</v>
      </c>
      <c r="AD22" s="464">
        <v>2672.8010262257694</v>
      </c>
      <c r="AE22" s="465"/>
      <c r="AF22" s="465"/>
      <c r="AG22" s="464"/>
      <c r="AH22" s="459">
        <v>1.754</v>
      </c>
      <c r="AI22" s="463">
        <v>4688.093</v>
      </c>
      <c r="AJ22" s="464">
        <v>2672.8010262257694</v>
      </c>
      <c r="AK22" s="466">
        <v>0.6554</v>
      </c>
      <c r="AL22" s="465">
        <v>1158.909</v>
      </c>
      <c r="AM22" s="464">
        <v>1768.246872139152</v>
      </c>
      <c r="AN22" s="466"/>
      <c r="AO22" s="465"/>
      <c r="AP22" s="467"/>
      <c r="AQ22" s="614"/>
      <c r="AR22" s="599"/>
    </row>
    <row r="23" spans="1:44" ht="27" customHeight="1">
      <c r="A23" s="607"/>
      <c r="B23" s="602"/>
      <c r="C23" s="602" t="s">
        <v>29</v>
      </c>
      <c r="D23" s="66">
        <v>15231.29590444687</v>
      </c>
      <c r="E23" s="163">
        <v>32283.496</v>
      </c>
      <c r="F23" s="612">
        <f t="shared" si="2"/>
        <v>47514.79190444687</v>
      </c>
      <c r="G23" s="226"/>
      <c r="H23" s="67"/>
      <c r="I23" s="612"/>
      <c r="J23" s="226">
        <v>9966.835</v>
      </c>
      <c r="K23" s="533"/>
      <c r="L23" s="613">
        <f t="shared" si="0"/>
        <v>57481.62690444687</v>
      </c>
      <c r="M23" s="607"/>
      <c r="N23" s="679"/>
      <c r="O23" s="3" t="s">
        <v>40</v>
      </c>
      <c r="P23" s="92">
        <v>11.1291</v>
      </c>
      <c r="Q23" s="80">
        <v>33926.42589125671</v>
      </c>
      <c r="R23" s="93">
        <v>3048.4429011561324</v>
      </c>
      <c r="S23" s="94">
        <v>3.7794</v>
      </c>
      <c r="T23" s="82">
        <v>11671.014891256707</v>
      </c>
      <c r="U23" s="95">
        <v>3088.060245344951</v>
      </c>
      <c r="V23" s="82">
        <v>5.0089</v>
      </c>
      <c r="W23" s="82">
        <v>17813.492</v>
      </c>
      <c r="X23" s="95">
        <v>3556.3680648445766</v>
      </c>
      <c r="Y23" s="92">
        <v>8.7883</v>
      </c>
      <c r="Z23" s="80">
        <v>29484.506891256708</v>
      </c>
      <c r="AA23" s="95">
        <v>3354.972735484304</v>
      </c>
      <c r="AB23" s="97"/>
      <c r="AC23" s="82"/>
      <c r="AD23" s="93"/>
      <c r="AE23" s="82"/>
      <c r="AF23" s="82"/>
      <c r="AG23" s="95"/>
      <c r="AH23" s="92"/>
      <c r="AI23" s="82"/>
      <c r="AJ23" s="95"/>
      <c r="AK23" s="97">
        <v>2.3408</v>
      </c>
      <c r="AL23" s="82">
        <v>4441.919</v>
      </c>
      <c r="AM23" s="95">
        <v>1897.6072282980176</v>
      </c>
      <c r="AN23" s="97"/>
      <c r="AO23" s="82"/>
      <c r="AP23" s="99"/>
      <c r="AQ23" s="614"/>
      <c r="AR23" s="599"/>
    </row>
    <row r="24" spans="1:44" ht="27" customHeight="1">
      <c r="A24" s="607"/>
      <c r="B24" s="615" t="s">
        <v>36</v>
      </c>
      <c r="C24" s="616" t="s">
        <v>24</v>
      </c>
      <c r="D24" s="30">
        <f aca="true" t="shared" si="4" ref="D24:K25">D14+D16+D18+D20+D22</f>
        <v>140.184</v>
      </c>
      <c r="E24" s="188">
        <f t="shared" si="4"/>
        <v>146.1189</v>
      </c>
      <c r="F24" s="609">
        <f t="shared" si="4"/>
        <v>286.3029</v>
      </c>
      <c r="G24" s="233">
        <f t="shared" si="4"/>
        <v>5.524</v>
      </c>
      <c r="H24" s="45"/>
      <c r="I24" s="609">
        <f>I14+I16+I18+I20+I22</f>
        <v>5.524</v>
      </c>
      <c r="J24" s="233">
        <f t="shared" si="4"/>
        <v>75.57069999999999</v>
      </c>
      <c r="K24" s="233">
        <f t="shared" si="4"/>
        <v>0.036</v>
      </c>
      <c r="L24" s="610">
        <f t="shared" si="0"/>
        <v>367.4336</v>
      </c>
      <c r="M24" s="607"/>
      <c r="N24" s="674"/>
      <c r="O24" s="2"/>
      <c r="P24" s="100">
        <v>112.92377640599871</v>
      </c>
      <c r="Q24" s="93">
        <v>107.38123747098449</v>
      </c>
      <c r="R24" s="93">
        <v>95.09178747699073</v>
      </c>
      <c r="S24" s="101">
        <v>148.3780494258348</v>
      </c>
      <c r="T24" s="102">
        <v>126.79725876105421</v>
      </c>
      <c r="U24" s="93">
        <v>85.45553688817866</v>
      </c>
      <c r="V24" s="103">
        <v>90.84230070474555</v>
      </c>
      <c r="W24" s="104">
        <v>88.61309730848956</v>
      </c>
      <c r="X24" s="93">
        <v>97.5460733832564</v>
      </c>
      <c r="Y24" s="100">
        <v>115.58549435044323</v>
      </c>
      <c r="Z24" s="93">
        <v>103.72774442016241</v>
      </c>
      <c r="AA24" s="93">
        <v>89.74114356051518</v>
      </c>
      <c r="AB24" s="105"/>
      <c r="AC24" s="102"/>
      <c r="AD24" s="93"/>
      <c r="AE24" s="102"/>
      <c r="AF24" s="106"/>
      <c r="AG24" s="93"/>
      <c r="AH24" s="100"/>
      <c r="AI24" s="103"/>
      <c r="AJ24" s="93"/>
      <c r="AK24" s="107">
        <v>27.998974709501024</v>
      </c>
      <c r="AL24" s="93">
        <v>26.090277648016546</v>
      </c>
      <c r="AM24" s="93">
        <v>93.18297515788394</v>
      </c>
      <c r="AN24" s="107"/>
      <c r="AO24" s="104"/>
      <c r="AP24" s="108"/>
      <c r="AQ24" s="614"/>
      <c r="AR24" s="599"/>
    </row>
    <row r="25" spans="1:44" ht="27" customHeight="1">
      <c r="A25" s="600"/>
      <c r="B25" s="602"/>
      <c r="C25" s="602" t="s">
        <v>29</v>
      </c>
      <c r="D25" s="617">
        <f t="shared" si="4"/>
        <v>117380.8888305646</v>
      </c>
      <c r="E25" s="368">
        <f t="shared" si="4"/>
        <v>116891.572</v>
      </c>
      <c r="F25" s="612">
        <f t="shared" si="4"/>
        <v>234272.46083056458</v>
      </c>
      <c r="G25" s="528">
        <f t="shared" si="4"/>
        <v>7341.49</v>
      </c>
      <c r="H25" s="44"/>
      <c r="I25" s="612">
        <f>I15+I17+I19+I21+I23</f>
        <v>7341.49</v>
      </c>
      <c r="J25" s="528">
        <f t="shared" si="4"/>
        <v>63219.068</v>
      </c>
      <c r="K25" s="528">
        <f t="shared" si="4"/>
        <v>80.495</v>
      </c>
      <c r="L25" s="613">
        <f t="shared" si="0"/>
        <v>304913.51383056457</v>
      </c>
      <c r="M25" s="607"/>
      <c r="N25" s="674"/>
      <c r="O25" s="4"/>
      <c r="P25" s="83">
        <v>170.2695</v>
      </c>
      <c r="Q25" s="84">
        <v>192818.45333203825</v>
      </c>
      <c r="R25" s="85">
        <v>1132.4309599313926</v>
      </c>
      <c r="S25" s="109">
        <v>78.3744</v>
      </c>
      <c r="T25" s="81">
        <v>82724.30933203825</v>
      </c>
      <c r="U25" s="88">
        <v>1055.5016603895947</v>
      </c>
      <c r="V25" s="79">
        <v>50.3631</v>
      </c>
      <c r="W25" s="79">
        <v>58603.837</v>
      </c>
      <c r="X25" s="88">
        <v>1163.6264844697803</v>
      </c>
      <c r="Y25" s="83">
        <v>128.7375</v>
      </c>
      <c r="Z25" s="84">
        <v>141328.14633203825</v>
      </c>
      <c r="AA25" s="88">
        <v>1097.8009230569044</v>
      </c>
      <c r="AB25" s="110"/>
      <c r="AC25" s="79"/>
      <c r="AD25" s="85"/>
      <c r="AE25" s="79"/>
      <c r="AF25" s="79"/>
      <c r="AG25" s="88"/>
      <c r="AH25" s="83"/>
      <c r="AI25" s="81"/>
      <c r="AJ25" s="88"/>
      <c r="AK25" s="110">
        <v>41.532</v>
      </c>
      <c r="AL25" s="79">
        <v>51490.307</v>
      </c>
      <c r="AM25" s="88">
        <v>1239.7743185977079</v>
      </c>
      <c r="AN25" s="110"/>
      <c r="AO25" s="79"/>
      <c r="AP25" s="91"/>
      <c r="AQ25" s="614"/>
      <c r="AR25" s="599"/>
    </row>
    <row r="26" spans="1:44" ht="27" customHeight="1">
      <c r="A26" s="607" t="s">
        <v>128</v>
      </c>
      <c r="B26" s="615" t="s">
        <v>50</v>
      </c>
      <c r="C26" s="616" t="s">
        <v>24</v>
      </c>
      <c r="D26" s="31">
        <v>4.908</v>
      </c>
      <c r="E26" s="158">
        <v>2.323</v>
      </c>
      <c r="F26" s="609">
        <f>D26+E26</f>
        <v>7.231</v>
      </c>
      <c r="G26" s="225"/>
      <c r="H26" s="40"/>
      <c r="I26" s="609"/>
      <c r="J26" s="225">
        <v>183.7516</v>
      </c>
      <c r="K26" s="225"/>
      <c r="L26" s="610">
        <f t="shared" si="0"/>
        <v>190.9826</v>
      </c>
      <c r="M26" s="607"/>
      <c r="N26" s="679"/>
      <c r="O26" s="4" t="s">
        <v>51</v>
      </c>
      <c r="P26" s="449">
        <v>101.746</v>
      </c>
      <c r="Q26" s="450">
        <v>127599.95864944115</v>
      </c>
      <c r="R26" s="451">
        <v>1254.102949004788</v>
      </c>
      <c r="S26" s="469">
        <v>33.0944</v>
      </c>
      <c r="T26" s="470">
        <v>39775.00564944115</v>
      </c>
      <c r="U26" s="454">
        <v>1201.8651387981395</v>
      </c>
      <c r="V26" s="470">
        <v>24.5023</v>
      </c>
      <c r="W26" s="470">
        <v>35110.139</v>
      </c>
      <c r="X26" s="454">
        <v>1432.9323777767802</v>
      </c>
      <c r="Y26" s="449">
        <v>57.5967</v>
      </c>
      <c r="Z26" s="450">
        <v>74885.14464944115</v>
      </c>
      <c r="AA26" s="454">
        <v>1300.1638053819256</v>
      </c>
      <c r="AB26" s="471"/>
      <c r="AC26" s="470"/>
      <c r="AD26" s="451"/>
      <c r="AE26" s="470"/>
      <c r="AF26" s="470"/>
      <c r="AG26" s="454"/>
      <c r="AH26" s="449"/>
      <c r="AI26" s="453"/>
      <c r="AJ26" s="454"/>
      <c r="AK26" s="471">
        <v>44.1493</v>
      </c>
      <c r="AL26" s="470">
        <v>52714.814</v>
      </c>
      <c r="AM26" s="454">
        <v>1194.0124531985784</v>
      </c>
      <c r="AN26" s="471"/>
      <c r="AO26" s="470"/>
      <c r="AP26" s="455"/>
      <c r="AQ26" s="614"/>
      <c r="AR26" s="599"/>
    </row>
    <row r="27" spans="1:44" ht="27" customHeight="1">
      <c r="A27" s="611" t="s">
        <v>52</v>
      </c>
      <c r="B27" s="602"/>
      <c r="C27" s="602" t="s">
        <v>29</v>
      </c>
      <c r="D27" s="66">
        <v>4477.485524876029</v>
      </c>
      <c r="E27" s="163">
        <v>2135.106</v>
      </c>
      <c r="F27" s="612">
        <f>D27+E27</f>
        <v>6612.591524876028</v>
      </c>
      <c r="G27" s="226"/>
      <c r="H27" s="67"/>
      <c r="I27" s="612"/>
      <c r="J27" s="226">
        <v>184472.412</v>
      </c>
      <c r="K27" s="226"/>
      <c r="L27" s="613">
        <f t="shared" si="0"/>
        <v>191085.00352487603</v>
      </c>
      <c r="M27" s="607"/>
      <c r="N27" s="674"/>
      <c r="O27" s="2"/>
      <c r="P27" s="100">
        <v>167.34761071688322</v>
      </c>
      <c r="Q27" s="93">
        <v>151.11168951219932</v>
      </c>
      <c r="R27" s="93">
        <v>90.29808604070743</v>
      </c>
      <c r="S27" s="101">
        <v>236.82073099980659</v>
      </c>
      <c r="T27" s="102">
        <v>207.9806350277679</v>
      </c>
      <c r="U27" s="93">
        <v>87.82197156039423</v>
      </c>
      <c r="V27" s="103">
        <v>205.54437746660517</v>
      </c>
      <c r="W27" s="104">
        <v>166.9142836489482</v>
      </c>
      <c r="X27" s="93">
        <v>81.20595936810132</v>
      </c>
      <c r="Y27" s="100">
        <v>223.51540973701623</v>
      </c>
      <c r="Z27" s="93">
        <v>188.72654515609986</v>
      </c>
      <c r="AA27" s="93">
        <v>84.43558561718486</v>
      </c>
      <c r="AB27" s="105"/>
      <c r="AC27" s="102"/>
      <c r="AD27" s="93"/>
      <c r="AE27" s="102"/>
      <c r="AF27" s="106"/>
      <c r="AG27" s="93"/>
      <c r="AH27" s="100"/>
      <c r="AI27" s="103"/>
      <c r="AJ27" s="93"/>
      <c r="AK27" s="107">
        <v>94.07170668617623</v>
      </c>
      <c r="AL27" s="93">
        <v>97.67711027112796</v>
      </c>
      <c r="AM27" s="93">
        <v>103.83261207004502</v>
      </c>
      <c r="AN27" s="107"/>
      <c r="AO27" s="104"/>
      <c r="AP27" s="108"/>
      <c r="AQ27" s="614"/>
      <c r="AR27" s="599"/>
    </row>
    <row r="28" spans="1:44" ht="27" customHeight="1">
      <c r="A28" s="611" t="s">
        <v>53</v>
      </c>
      <c r="B28" s="615" t="s">
        <v>31</v>
      </c>
      <c r="C28" s="616" t="s">
        <v>24</v>
      </c>
      <c r="D28" s="31">
        <v>10.315</v>
      </c>
      <c r="E28" s="158">
        <v>9.817</v>
      </c>
      <c r="F28" s="609">
        <f>D28+E28</f>
        <v>20.131999999999998</v>
      </c>
      <c r="G28" s="225"/>
      <c r="H28" s="40"/>
      <c r="I28" s="609"/>
      <c r="J28" s="225">
        <v>3.9162</v>
      </c>
      <c r="K28" s="225"/>
      <c r="L28" s="610">
        <f t="shared" si="0"/>
        <v>24.048199999999998</v>
      </c>
      <c r="M28" s="607"/>
      <c r="N28" s="679"/>
      <c r="O28" s="4"/>
      <c r="P28" s="459">
        <v>28.9684</v>
      </c>
      <c r="Q28" s="460">
        <v>16302.280827205523</v>
      </c>
      <c r="R28" s="461">
        <v>562.760829980445</v>
      </c>
      <c r="S28" s="462">
        <v>5.9748</v>
      </c>
      <c r="T28" s="463">
        <v>3146.618827205524</v>
      </c>
      <c r="U28" s="464">
        <v>526.6483944576428</v>
      </c>
      <c r="V28" s="465">
        <v>18.927</v>
      </c>
      <c r="W28" s="465">
        <v>10216.819</v>
      </c>
      <c r="X28" s="464">
        <v>539.8012891636287</v>
      </c>
      <c r="Y28" s="459">
        <v>24.9018</v>
      </c>
      <c r="Z28" s="460">
        <v>13363.437827205524</v>
      </c>
      <c r="AA28" s="464">
        <v>536.6454564411216</v>
      </c>
      <c r="AB28" s="466">
        <v>3.743</v>
      </c>
      <c r="AC28" s="465">
        <v>2597.41</v>
      </c>
      <c r="AD28" s="461">
        <v>693.9380176329148</v>
      </c>
      <c r="AE28" s="465"/>
      <c r="AF28" s="465"/>
      <c r="AG28" s="464"/>
      <c r="AH28" s="459">
        <v>3.743</v>
      </c>
      <c r="AI28" s="463">
        <v>2597.41</v>
      </c>
      <c r="AJ28" s="464">
        <v>693.9380176329148</v>
      </c>
      <c r="AK28" s="466">
        <v>0.3236</v>
      </c>
      <c r="AL28" s="465">
        <v>341.433</v>
      </c>
      <c r="AM28" s="464">
        <v>1055.1081582200247</v>
      </c>
      <c r="AN28" s="466"/>
      <c r="AO28" s="465"/>
      <c r="AP28" s="467"/>
      <c r="AQ28" s="614"/>
      <c r="AR28" s="599"/>
    </row>
    <row r="29" spans="1:44" ht="27" customHeight="1">
      <c r="A29" s="611" t="s">
        <v>54</v>
      </c>
      <c r="B29" s="602" t="s">
        <v>55</v>
      </c>
      <c r="C29" s="602" t="s">
        <v>29</v>
      </c>
      <c r="D29" s="66">
        <v>3679.0631382720876</v>
      </c>
      <c r="E29" s="163">
        <v>3984.453</v>
      </c>
      <c r="F29" s="612">
        <f>D29+E29</f>
        <v>7663.516138272087</v>
      </c>
      <c r="G29" s="226"/>
      <c r="H29" s="67"/>
      <c r="I29" s="612"/>
      <c r="J29" s="226">
        <v>3487.297</v>
      </c>
      <c r="K29" s="226"/>
      <c r="L29" s="613">
        <f t="shared" si="0"/>
        <v>11150.813138272088</v>
      </c>
      <c r="M29" s="607"/>
      <c r="N29" s="679"/>
      <c r="O29" s="4" t="s">
        <v>56</v>
      </c>
      <c r="P29" s="92">
        <v>45.6116</v>
      </c>
      <c r="Q29" s="80">
        <v>40699.821135304825</v>
      </c>
      <c r="R29" s="93">
        <v>892.3129452881465</v>
      </c>
      <c r="S29" s="115">
        <v>15.9316</v>
      </c>
      <c r="T29" s="114">
        <v>15302.493135304829</v>
      </c>
      <c r="U29" s="93">
        <v>960.5120097984402</v>
      </c>
      <c r="V29" s="114">
        <v>28.0364</v>
      </c>
      <c r="W29" s="114">
        <v>23539.249</v>
      </c>
      <c r="X29" s="95">
        <v>839.5959894993651</v>
      </c>
      <c r="Y29" s="92">
        <v>43.968</v>
      </c>
      <c r="Z29" s="80">
        <v>38841.74213530483</v>
      </c>
      <c r="AA29" s="95">
        <v>883.4093462360086</v>
      </c>
      <c r="AB29" s="113"/>
      <c r="AC29" s="114"/>
      <c r="AD29" s="93"/>
      <c r="AE29" s="114"/>
      <c r="AF29" s="114"/>
      <c r="AG29" s="95"/>
      <c r="AH29" s="92"/>
      <c r="AI29" s="82"/>
      <c r="AJ29" s="95"/>
      <c r="AK29" s="113">
        <v>1.6436</v>
      </c>
      <c r="AL29" s="114">
        <v>1858.079</v>
      </c>
      <c r="AM29" s="95">
        <v>1130.493429058165</v>
      </c>
      <c r="AN29" s="113"/>
      <c r="AO29" s="114"/>
      <c r="AP29" s="99"/>
      <c r="AQ29" s="614"/>
      <c r="AR29" s="599"/>
    </row>
    <row r="30" spans="1:44" ht="27" customHeight="1">
      <c r="A30" s="611" t="s">
        <v>35</v>
      </c>
      <c r="B30" s="615" t="s">
        <v>36</v>
      </c>
      <c r="C30" s="616" t="s">
        <v>24</v>
      </c>
      <c r="D30" s="30">
        <f aca="true" t="shared" si="5" ref="D30:F31">D26+D28</f>
        <v>15.222999999999999</v>
      </c>
      <c r="E30" s="188">
        <f t="shared" si="5"/>
        <v>12.14</v>
      </c>
      <c r="F30" s="618">
        <f t="shared" si="5"/>
        <v>27.363</v>
      </c>
      <c r="G30" s="189"/>
      <c r="H30" s="30"/>
      <c r="I30" s="618"/>
      <c r="J30" s="531">
        <f>J28+J26</f>
        <v>187.6678</v>
      </c>
      <c r="K30" s="538"/>
      <c r="L30" s="610">
        <f t="shared" si="0"/>
        <v>215.0308</v>
      </c>
      <c r="M30" s="607"/>
      <c r="N30" s="674"/>
      <c r="O30" s="2"/>
      <c r="P30" s="100">
        <v>63.511036666111245</v>
      </c>
      <c r="Q30" s="93">
        <v>40.054920076944036</v>
      </c>
      <c r="R30" s="93">
        <v>63.06765277272962</v>
      </c>
      <c r="S30" s="101">
        <v>37.502824575058376</v>
      </c>
      <c r="T30" s="102">
        <v>20.562785419232558</v>
      </c>
      <c r="U30" s="93">
        <v>54.829964548611734</v>
      </c>
      <c r="V30" s="103">
        <v>67.50866730393345</v>
      </c>
      <c r="W30" s="104">
        <v>43.40333457537239</v>
      </c>
      <c r="X30" s="93">
        <v>64.29298089971842</v>
      </c>
      <c r="Y30" s="100">
        <v>56.636189956331876</v>
      </c>
      <c r="Z30" s="93">
        <v>34.404836375912595</v>
      </c>
      <c r="AA30" s="93">
        <v>60.74708839425763</v>
      </c>
      <c r="AB30" s="105"/>
      <c r="AC30" s="102"/>
      <c r="AD30" s="93"/>
      <c r="AE30" s="102"/>
      <c r="AF30" s="106"/>
      <c r="AG30" s="93"/>
      <c r="AH30" s="100"/>
      <c r="AI30" s="103"/>
      <c r="AJ30" s="93"/>
      <c r="AK30" s="107">
        <v>19.68848868337795</v>
      </c>
      <c r="AL30" s="93">
        <v>18.375591134714938</v>
      </c>
      <c r="AM30" s="93">
        <v>93.33164891538156</v>
      </c>
      <c r="AN30" s="107"/>
      <c r="AO30" s="104"/>
      <c r="AP30" s="108"/>
      <c r="AQ30" s="614"/>
      <c r="AR30" s="599"/>
    </row>
    <row r="31" spans="1:44" ht="27" customHeight="1">
      <c r="A31" s="600"/>
      <c r="B31" s="602"/>
      <c r="C31" s="602" t="s">
        <v>29</v>
      </c>
      <c r="D31" s="617">
        <f t="shared" si="5"/>
        <v>8156.548663148116</v>
      </c>
      <c r="E31" s="368">
        <f t="shared" si="5"/>
        <v>6119.559</v>
      </c>
      <c r="F31" s="619">
        <f t="shared" si="5"/>
        <v>14276.107663148116</v>
      </c>
      <c r="G31" s="539"/>
      <c r="H31" s="617"/>
      <c r="I31" s="619"/>
      <c r="J31" s="528">
        <f>J29+J27</f>
        <v>187959.709</v>
      </c>
      <c r="K31" s="528"/>
      <c r="L31" s="613">
        <f t="shared" si="0"/>
        <v>202235.8166631481</v>
      </c>
      <c r="M31" s="607"/>
      <c r="N31" s="674"/>
      <c r="O31" s="4"/>
      <c r="P31" s="83">
        <v>150.2246</v>
      </c>
      <c r="Q31" s="84">
        <v>57481.62690444687</v>
      </c>
      <c r="R31" s="85">
        <v>382.6379095331049</v>
      </c>
      <c r="S31" s="109">
        <v>45.1344</v>
      </c>
      <c r="T31" s="81">
        <v>15231.29590444687</v>
      </c>
      <c r="U31" s="88">
        <v>337.4653458215213</v>
      </c>
      <c r="V31" s="79">
        <v>72.275</v>
      </c>
      <c r="W31" s="79">
        <v>32283.496</v>
      </c>
      <c r="X31" s="88">
        <v>446.6758353510895</v>
      </c>
      <c r="Y31" s="83">
        <v>117.4094</v>
      </c>
      <c r="Z31" s="84">
        <v>47514.79190444687</v>
      </c>
      <c r="AA31" s="88">
        <v>404.69325202621656</v>
      </c>
      <c r="AB31" s="110"/>
      <c r="AC31" s="79"/>
      <c r="AD31" s="85"/>
      <c r="AE31" s="79"/>
      <c r="AF31" s="79"/>
      <c r="AG31" s="88"/>
      <c r="AH31" s="83"/>
      <c r="AI31" s="81"/>
      <c r="AJ31" s="88"/>
      <c r="AK31" s="110">
        <v>32.8152</v>
      </c>
      <c r="AL31" s="79">
        <v>9966.835</v>
      </c>
      <c r="AM31" s="88">
        <v>303.72616957995075</v>
      </c>
      <c r="AN31" s="110"/>
      <c r="AO31" s="79"/>
      <c r="AP31" s="91"/>
      <c r="AQ31" s="614"/>
      <c r="AR31" s="599"/>
    </row>
    <row r="32" spans="1:44" ht="27" customHeight="1">
      <c r="A32" s="607" t="s">
        <v>128</v>
      </c>
      <c r="B32" s="615" t="s">
        <v>57</v>
      </c>
      <c r="C32" s="616" t="s">
        <v>24</v>
      </c>
      <c r="D32" s="31">
        <v>3.521</v>
      </c>
      <c r="E32" s="158">
        <v>3.3546</v>
      </c>
      <c r="F32" s="609">
        <f>D32+E32</f>
        <v>6.8756</v>
      </c>
      <c r="G32" s="225">
        <v>699.6468</v>
      </c>
      <c r="H32" s="40"/>
      <c r="I32" s="609">
        <f aca="true" t="shared" si="6" ref="I32:I37">G32+H32</f>
        <v>699.6468</v>
      </c>
      <c r="J32" s="225">
        <v>22.0461</v>
      </c>
      <c r="K32" s="225">
        <v>91.7319</v>
      </c>
      <c r="L32" s="610">
        <f t="shared" si="0"/>
        <v>820.3004</v>
      </c>
      <c r="M32" s="607"/>
      <c r="N32" s="674"/>
      <c r="O32" s="3" t="s">
        <v>49</v>
      </c>
      <c r="P32" s="449">
        <v>196.6301</v>
      </c>
      <c r="Q32" s="450">
        <v>88737.24902323399</v>
      </c>
      <c r="R32" s="451">
        <v>451.29026035807334</v>
      </c>
      <c r="S32" s="472">
        <v>88.7647</v>
      </c>
      <c r="T32" s="470">
        <v>43551.65902323399</v>
      </c>
      <c r="U32" s="454">
        <v>490.6416517290543</v>
      </c>
      <c r="V32" s="470">
        <v>96.6834</v>
      </c>
      <c r="W32" s="470">
        <v>41750.236</v>
      </c>
      <c r="X32" s="454">
        <v>431.8242428379639</v>
      </c>
      <c r="Y32" s="449">
        <v>185.4481</v>
      </c>
      <c r="Z32" s="450">
        <v>85301.89502323398</v>
      </c>
      <c r="AA32" s="454">
        <v>459.97718511666596</v>
      </c>
      <c r="AB32" s="471"/>
      <c r="AC32" s="470"/>
      <c r="AD32" s="451"/>
      <c r="AE32" s="470"/>
      <c r="AF32" s="470"/>
      <c r="AG32" s="454"/>
      <c r="AH32" s="449"/>
      <c r="AI32" s="453"/>
      <c r="AJ32" s="454"/>
      <c r="AK32" s="471">
        <v>11.182</v>
      </c>
      <c r="AL32" s="470">
        <v>3435.354</v>
      </c>
      <c r="AM32" s="454">
        <v>307.2217850116258</v>
      </c>
      <c r="AN32" s="471"/>
      <c r="AO32" s="470"/>
      <c r="AP32" s="455"/>
      <c r="AQ32" s="614"/>
      <c r="AR32" s="599"/>
    </row>
    <row r="33" spans="1:44" ht="27" customHeight="1">
      <c r="A33" s="611" t="s">
        <v>58</v>
      </c>
      <c r="B33" s="602"/>
      <c r="C33" s="602" t="s">
        <v>29</v>
      </c>
      <c r="D33" s="66">
        <v>421.0563529354489</v>
      </c>
      <c r="E33" s="163">
        <v>389.434</v>
      </c>
      <c r="F33" s="612">
        <f>D33+E33</f>
        <v>810.490352935449</v>
      </c>
      <c r="G33" s="226">
        <v>156961.233</v>
      </c>
      <c r="H33" s="67"/>
      <c r="I33" s="612">
        <f t="shared" si="6"/>
        <v>156961.233</v>
      </c>
      <c r="J33" s="226">
        <v>3229.166</v>
      </c>
      <c r="K33" s="226">
        <v>12986.864</v>
      </c>
      <c r="L33" s="613">
        <f t="shared" si="0"/>
        <v>173987.75335293546</v>
      </c>
      <c r="M33" s="607"/>
      <c r="N33" s="680"/>
      <c r="O33" s="27" t="s">
        <v>59</v>
      </c>
      <c r="P33" s="100">
        <v>76.39959497554038</v>
      </c>
      <c r="Q33" s="93">
        <v>64.77733706777016</v>
      </c>
      <c r="R33" s="93">
        <v>84.78753989272964</v>
      </c>
      <c r="S33" s="101">
        <v>50.847239950115295</v>
      </c>
      <c r="T33" s="102">
        <v>34.97294074680659</v>
      </c>
      <c r="U33" s="93">
        <v>68.78041124969123</v>
      </c>
      <c r="V33" s="103">
        <v>74.75430115200749</v>
      </c>
      <c r="W33" s="104">
        <v>77.32530182583879</v>
      </c>
      <c r="X33" s="93">
        <v>103.43926788721274</v>
      </c>
      <c r="Y33" s="100">
        <v>63.31119057029972</v>
      </c>
      <c r="Z33" s="93">
        <v>55.701918335466175</v>
      </c>
      <c r="AA33" s="93">
        <v>87.98115757058092</v>
      </c>
      <c r="AB33" s="105"/>
      <c r="AC33" s="102"/>
      <c r="AD33" s="93"/>
      <c r="AE33" s="102"/>
      <c r="AF33" s="106"/>
      <c r="AG33" s="93"/>
      <c r="AH33" s="100"/>
      <c r="AI33" s="103"/>
      <c r="AJ33" s="93"/>
      <c r="AK33" s="107">
        <v>293.4644965122518</v>
      </c>
      <c r="AL33" s="93">
        <v>290.1254135672772</v>
      </c>
      <c r="AM33" s="93">
        <v>98.86218503953333</v>
      </c>
      <c r="AN33" s="107"/>
      <c r="AO33" s="104"/>
      <c r="AP33" s="108"/>
      <c r="AQ33" s="614"/>
      <c r="AR33" s="599"/>
    </row>
    <row r="34" spans="1:44" ht="27" customHeight="1">
      <c r="A34" s="611" t="s">
        <v>128</v>
      </c>
      <c r="B34" s="615" t="s">
        <v>60</v>
      </c>
      <c r="C34" s="616" t="s">
        <v>24</v>
      </c>
      <c r="D34" s="31">
        <v>0.253</v>
      </c>
      <c r="E34" s="158">
        <v>0.0238</v>
      </c>
      <c r="F34" s="609">
        <f>D34+E34</f>
        <v>0.2768</v>
      </c>
      <c r="G34" s="225">
        <v>1044.91</v>
      </c>
      <c r="H34" s="40"/>
      <c r="I34" s="609">
        <f t="shared" si="6"/>
        <v>1044.91</v>
      </c>
      <c r="J34" s="225">
        <v>1.6344</v>
      </c>
      <c r="K34" s="225">
        <v>227.9256</v>
      </c>
      <c r="L34" s="610">
        <f t="shared" si="0"/>
        <v>1274.7468000000001</v>
      </c>
      <c r="M34" s="607"/>
      <c r="N34" s="674" t="s">
        <v>61</v>
      </c>
      <c r="O34" s="673"/>
      <c r="P34" s="459">
        <v>215.0308</v>
      </c>
      <c r="Q34" s="460">
        <v>202235.8166631481</v>
      </c>
      <c r="R34" s="461">
        <v>940.4969737504958</v>
      </c>
      <c r="S34" s="462">
        <v>15.222999999999999</v>
      </c>
      <c r="T34" s="463">
        <v>8156.548663148116</v>
      </c>
      <c r="U34" s="464">
        <v>535.8042871410443</v>
      </c>
      <c r="V34" s="465">
        <v>12.14</v>
      </c>
      <c r="W34" s="465">
        <v>6119.559</v>
      </c>
      <c r="X34" s="464">
        <v>504.0822899505766</v>
      </c>
      <c r="Y34" s="459">
        <v>27.363</v>
      </c>
      <c r="Z34" s="460">
        <v>14276.107663148116</v>
      </c>
      <c r="AA34" s="464">
        <v>521.7303535119729</v>
      </c>
      <c r="AB34" s="466"/>
      <c r="AC34" s="465"/>
      <c r="AD34" s="461"/>
      <c r="AE34" s="465"/>
      <c r="AF34" s="465"/>
      <c r="AG34" s="464"/>
      <c r="AH34" s="459"/>
      <c r="AI34" s="463"/>
      <c r="AJ34" s="464"/>
      <c r="AK34" s="466">
        <v>187.6678</v>
      </c>
      <c r="AL34" s="465">
        <v>187959.709</v>
      </c>
      <c r="AM34" s="464">
        <v>1001.5554559706034</v>
      </c>
      <c r="AN34" s="466"/>
      <c r="AO34" s="465"/>
      <c r="AP34" s="467"/>
      <c r="AQ34" s="614"/>
      <c r="AR34" s="599"/>
    </row>
    <row r="35" spans="1:44" ht="27" customHeight="1">
      <c r="A35" s="611" t="s">
        <v>62</v>
      </c>
      <c r="B35" s="602"/>
      <c r="C35" s="602" t="s">
        <v>29</v>
      </c>
      <c r="D35" s="66">
        <v>20.429279657234265</v>
      </c>
      <c r="E35" s="163">
        <v>2.182</v>
      </c>
      <c r="F35" s="612">
        <f>D35+E35</f>
        <v>22.611279657234263</v>
      </c>
      <c r="G35" s="226">
        <v>77272.233</v>
      </c>
      <c r="H35" s="67"/>
      <c r="I35" s="612">
        <f t="shared" si="6"/>
        <v>77272.233</v>
      </c>
      <c r="J35" s="226">
        <v>74.515</v>
      </c>
      <c r="K35" s="226">
        <v>16693.454</v>
      </c>
      <c r="L35" s="613">
        <f t="shared" si="0"/>
        <v>94062.81327965723</v>
      </c>
      <c r="M35" s="607"/>
      <c r="N35" s="674"/>
      <c r="O35" s="673"/>
      <c r="P35" s="92">
        <v>245.2186</v>
      </c>
      <c r="Q35" s="80">
        <v>213763.9827740841</v>
      </c>
      <c r="R35" s="93">
        <v>871.7282570493596</v>
      </c>
      <c r="S35" s="112">
        <v>15.678</v>
      </c>
      <c r="T35" s="80">
        <v>6218.42677408412</v>
      </c>
      <c r="U35" s="95">
        <v>396.6339312465952</v>
      </c>
      <c r="V35" s="80">
        <v>10.346</v>
      </c>
      <c r="W35" s="80">
        <v>3896.575</v>
      </c>
      <c r="X35" s="95">
        <v>376.6262323603325</v>
      </c>
      <c r="Y35" s="92">
        <v>26.024</v>
      </c>
      <c r="Z35" s="80">
        <v>10115.00177408412</v>
      </c>
      <c r="AA35" s="95">
        <v>388.67974846618966</v>
      </c>
      <c r="AB35" s="97"/>
      <c r="AC35" s="80"/>
      <c r="AD35" s="93"/>
      <c r="AE35" s="80"/>
      <c r="AF35" s="80"/>
      <c r="AG35" s="95"/>
      <c r="AH35" s="92"/>
      <c r="AI35" s="82"/>
      <c r="AJ35" s="95"/>
      <c r="AK35" s="97">
        <v>219.1946</v>
      </c>
      <c r="AL35" s="80">
        <v>203648.981</v>
      </c>
      <c r="AM35" s="95">
        <v>929.0784581371986</v>
      </c>
      <c r="AN35" s="97"/>
      <c r="AO35" s="80"/>
      <c r="AP35" s="99"/>
      <c r="AQ35" s="614"/>
      <c r="AR35" s="599"/>
    </row>
    <row r="36" spans="1:43" ht="27" customHeight="1">
      <c r="A36" s="611"/>
      <c r="B36" s="615" t="s">
        <v>31</v>
      </c>
      <c r="C36" s="616" t="s">
        <v>24</v>
      </c>
      <c r="D36" s="31"/>
      <c r="E36" s="158"/>
      <c r="F36" s="609"/>
      <c r="G36" s="225">
        <v>985.403</v>
      </c>
      <c r="H36" s="40"/>
      <c r="I36" s="609">
        <f t="shared" si="6"/>
        <v>985.403</v>
      </c>
      <c r="J36" s="225"/>
      <c r="K36" s="225">
        <v>9.437</v>
      </c>
      <c r="L36" s="610">
        <f t="shared" si="0"/>
        <v>994.84</v>
      </c>
      <c r="M36" s="607"/>
      <c r="N36" s="677"/>
      <c r="O36" s="678"/>
      <c r="P36" s="100">
        <v>87.68943302017057</v>
      </c>
      <c r="Q36" s="93">
        <v>94.60705870028652</v>
      </c>
      <c r="R36" s="93">
        <v>107.88877911723382</v>
      </c>
      <c r="S36" s="101">
        <v>97.09784411276947</v>
      </c>
      <c r="T36" s="102">
        <v>131.16739907819291</v>
      </c>
      <c r="U36" s="93">
        <v>135.0878593409912</v>
      </c>
      <c r="V36" s="103">
        <v>117.34003479605646</v>
      </c>
      <c r="W36" s="104">
        <v>157.0496910748542</v>
      </c>
      <c r="X36" s="93">
        <v>133.84152420596718</v>
      </c>
      <c r="Y36" s="100">
        <v>105.14525053796496</v>
      </c>
      <c r="Z36" s="93">
        <v>141.13796499497667</v>
      </c>
      <c r="AA36" s="93">
        <v>134.23142203081798</v>
      </c>
      <c r="AB36" s="105"/>
      <c r="AC36" s="102"/>
      <c r="AD36" s="93"/>
      <c r="AE36" s="102"/>
      <c r="AF36" s="106"/>
      <c r="AG36" s="93"/>
      <c r="AH36" s="100"/>
      <c r="AI36" s="103"/>
      <c r="AJ36" s="93"/>
      <c r="AK36" s="107">
        <v>85.6169814402362</v>
      </c>
      <c r="AL36" s="93">
        <v>92.29592413231865</v>
      </c>
      <c r="AM36" s="93">
        <v>107.80095558115954</v>
      </c>
      <c r="AN36" s="107"/>
      <c r="AO36" s="104"/>
      <c r="AP36" s="108"/>
      <c r="AQ36" s="614"/>
    </row>
    <row r="37" spans="1:43" ht="27" customHeight="1">
      <c r="A37" s="611" t="s">
        <v>35</v>
      </c>
      <c r="B37" s="602" t="s">
        <v>63</v>
      </c>
      <c r="C37" s="602" t="s">
        <v>29</v>
      </c>
      <c r="D37" s="66"/>
      <c r="E37" s="163"/>
      <c r="F37" s="612"/>
      <c r="G37" s="226">
        <v>77671.015</v>
      </c>
      <c r="H37" s="67"/>
      <c r="I37" s="612">
        <f t="shared" si="6"/>
        <v>77671.015</v>
      </c>
      <c r="J37" s="226"/>
      <c r="K37" s="226">
        <v>616.201</v>
      </c>
      <c r="L37" s="613">
        <f t="shared" si="0"/>
        <v>78287.216</v>
      </c>
      <c r="M37" s="607"/>
      <c r="N37" s="674" t="s">
        <v>64</v>
      </c>
      <c r="O37" s="673"/>
      <c r="P37" s="83">
        <v>711.8035</v>
      </c>
      <c r="Q37" s="84">
        <v>88231.97123080565</v>
      </c>
      <c r="R37" s="85">
        <v>123.9555175421386</v>
      </c>
      <c r="S37" s="109">
        <v>6.4189</v>
      </c>
      <c r="T37" s="81">
        <v>547.995230805648</v>
      </c>
      <c r="U37" s="138">
        <v>85.37214021181947</v>
      </c>
      <c r="V37" s="79">
        <v>23.7493</v>
      </c>
      <c r="W37" s="79">
        <v>1635.82</v>
      </c>
      <c r="X37" s="88">
        <v>68.87866168687076</v>
      </c>
      <c r="Y37" s="83">
        <v>30.168200000000002</v>
      </c>
      <c r="Z37" s="84">
        <v>2183.815230805648</v>
      </c>
      <c r="AA37" s="88">
        <v>72.38798572025006</v>
      </c>
      <c r="AB37" s="110">
        <v>16.4994</v>
      </c>
      <c r="AC37" s="79">
        <v>578.455</v>
      </c>
      <c r="AD37" s="88">
        <v>35.05915366619392</v>
      </c>
      <c r="AE37" s="79"/>
      <c r="AF37" s="79"/>
      <c r="AG37" s="88"/>
      <c r="AH37" s="83">
        <v>16.4994</v>
      </c>
      <c r="AI37" s="81">
        <v>578.455</v>
      </c>
      <c r="AJ37" s="88">
        <v>35.05915366619392</v>
      </c>
      <c r="AK37" s="110">
        <v>664.1989</v>
      </c>
      <c r="AL37" s="79">
        <v>85435.083</v>
      </c>
      <c r="AM37" s="150">
        <v>128.6287631611555</v>
      </c>
      <c r="AN37" s="110">
        <v>0.937</v>
      </c>
      <c r="AO37" s="79">
        <v>34.618</v>
      </c>
      <c r="AP37" s="91">
        <v>36.94557097118463</v>
      </c>
      <c r="AQ37" s="614"/>
    </row>
    <row r="38" spans="1:43" ht="27" customHeight="1">
      <c r="A38" s="607"/>
      <c r="B38" s="615" t="s">
        <v>36</v>
      </c>
      <c r="C38" s="616" t="s">
        <v>24</v>
      </c>
      <c r="D38" s="30">
        <f aca="true" t="shared" si="7" ref="D38:K39">D32+D34+D36</f>
        <v>3.774</v>
      </c>
      <c r="E38" s="188">
        <f t="shared" si="7"/>
        <v>3.3784</v>
      </c>
      <c r="F38" s="609">
        <f t="shared" si="7"/>
        <v>7.1524</v>
      </c>
      <c r="G38" s="233">
        <f t="shared" si="7"/>
        <v>2729.9598</v>
      </c>
      <c r="H38" s="45"/>
      <c r="I38" s="609">
        <f>I32+I34+I36</f>
        <v>2729.9598</v>
      </c>
      <c r="J38" s="233">
        <f t="shared" si="7"/>
        <v>23.6805</v>
      </c>
      <c r="K38" s="233">
        <f t="shared" si="7"/>
        <v>329.09450000000004</v>
      </c>
      <c r="L38" s="610">
        <f t="shared" si="0"/>
        <v>3089.8872</v>
      </c>
      <c r="M38" s="607"/>
      <c r="N38" s="674"/>
      <c r="O38" s="673"/>
      <c r="P38" s="449">
        <v>691.5929</v>
      </c>
      <c r="Q38" s="450">
        <v>73486.37291797608</v>
      </c>
      <c r="R38" s="451">
        <v>106.25669077570936</v>
      </c>
      <c r="S38" s="452">
        <v>0.2479</v>
      </c>
      <c r="T38" s="450">
        <v>87.73591797608043</v>
      </c>
      <c r="U38" s="454">
        <v>353.91657110157496</v>
      </c>
      <c r="V38" s="450">
        <v>17.9617</v>
      </c>
      <c r="W38" s="450">
        <v>1001.4219999999999</v>
      </c>
      <c r="X38" s="454">
        <v>55.75318594565102</v>
      </c>
      <c r="Y38" s="449">
        <v>18.209600000000002</v>
      </c>
      <c r="Z38" s="450">
        <v>1089.1579179760804</v>
      </c>
      <c r="AA38" s="454">
        <v>59.81229230604079</v>
      </c>
      <c r="AB38" s="457">
        <v>0.4164</v>
      </c>
      <c r="AC38" s="450">
        <v>14.688</v>
      </c>
      <c r="AD38" s="454">
        <v>35.27377521613833</v>
      </c>
      <c r="AE38" s="450"/>
      <c r="AF38" s="450"/>
      <c r="AG38" s="454"/>
      <c r="AH38" s="449">
        <v>0.4164</v>
      </c>
      <c r="AI38" s="453">
        <v>14.688</v>
      </c>
      <c r="AJ38" s="454">
        <v>35.27377521613833</v>
      </c>
      <c r="AK38" s="457">
        <v>672.9393</v>
      </c>
      <c r="AL38" s="450">
        <v>72380.279</v>
      </c>
      <c r="AM38" s="454">
        <v>107.55840682807498</v>
      </c>
      <c r="AN38" s="457">
        <v>0.0276</v>
      </c>
      <c r="AO38" s="450">
        <v>2.248</v>
      </c>
      <c r="AP38" s="455">
        <v>81.44927536231884</v>
      </c>
      <c r="AQ38" s="614"/>
    </row>
    <row r="39" spans="1:43" ht="27" customHeight="1">
      <c r="A39" s="600"/>
      <c r="B39" s="602"/>
      <c r="C39" s="602" t="s">
        <v>29</v>
      </c>
      <c r="D39" s="617">
        <f t="shared" si="7"/>
        <v>441.48563259268315</v>
      </c>
      <c r="E39" s="368">
        <f t="shared" si="7"/>
        <v>391.61600000000004</v>
      </c>
      <c r="F39" s="612">
        <f t="shared" si="7"/>
        <v>833.1016325926832</v>
      </c>
      <c r="G39" s="528">
        <f t="shared" si="7"/>
        <v>311904.481</v>
      </c>
      <c r="H39" s="44"/>
      <c r="I39" s="612">
        <f>I33+I35+I37</f>
        <v>311904.481</v>
      </c>
      <c r="J39" s="528">
        <f t="shared" si="7"/>
        <v>3303.681</v>
      </c>
      <c r="K39" s="528">
        <f t="shared" si="7"/>
        <v>30296.519</v>
      </c>
      <c r="L39" s="613">
        <f t="shared" si="0"/>
        <v>346337.7826325927</v>
      </c>
      <c r="M39" s="607"/>
      <c r="N39" s="677"/>
      <c r="O39" s="678"/>
      <c r="P39" s="100">
        <v>102.92232612567307</v>
      </c>
      <c r="Q39" s="93">
        <v>120.06575876222423</v>
      </c>
      <c r="R39" s="93">
        <v>116.65667040562046</v>
      </c>
      <c r="S39" s="101">
        <v>2589.310205728116</v>
      </c>
      <c r="T39" s="102">
        <v>624.5962240402486</v>
      </c>
      <c r="U39" s="93">
        <v>24.122108763117918</v>
      </c>
      <c r="V39" s="103">
        <v>132.2218943641192</v>
      </c>
      <c r="W39" s="104">
        <v>163.34971670284855</v>
      </c>
      <c r="X39" s="93">
        <v>123.54210888327464</v>
      </c>
      <c r="Y39" s="100">
        <v>165.6719532554257</v>
      </c>
      <c r="Z39" s="93">
        <v>200.50492171637572</v>
      </c>
      <c r="AA39" s="93">
        <v>121.02526575952545</v>
      </c>
      <c r="AB39" s="105">
        <v>3962.391930835735</v>
      </c>
      <c r="AC39" s="102">
        <v>3938.2829520697173</v>
      </c>
      <c r="AD39" s="93">
        <v>99.39155491968373</v>
      </c>
      <c r="AE39" s="102"/>
      <c r="AF39" s="106"/>
      <c r="AG39" s="93"/>
      <c r="AH39" s="100">
        <v>3962.391930835735</v>
      </c>
      <c r="AI39" s="103">
        <v>3938.2829520697173</v>
      </c>
      <c r="AJ39" s="93">
        <v>99.39155491968373</v>
      </c>
      <c r="AK39" s="107">
        <v>98.70116071390093</v>
      </c>
      <c r="AL39" s="93">
        <v>118.0364101663659</v>
      </c>
      <c r="AM39" s="93">
        <v>119.5896880164468</v>
      </c>
      <c r="AN39" s="107">
        <v>3394.9275362318845</v>
      </c>
      <c r="AO39" s="104">
        <v>1539.946619217082</v>
      </c>
      <c r="AP39" s="108">
        <v>45.3602205873975</v>
      </c>
      <c r="AQ39" s="614"/>
    </row>
    <row r="40" spans="1:43" ht="27" customHeight="1">
      <c r="A40" s="607" t="s">
        <v>65</v>
      </c>
      <c r="B40" s="1"/>
      <c r="C40" s="616" t="s">
        <v>24</v>
      </c>
      <c r="D40" s="31">
        <v>0.0719</v>
      </c>
      <c r="E40" s="158">
        <v>0.375</v>
      </c>
      <c r="F40" s="609">
        <f aca="true" t="shared" si="8" ref="F40:F59">D40+E40</f>
        <v>0.4469</v>
      </c>
      <c r="G40" s="225"/>
      <c r="H40" s="40"/>
      <c r="I40" s="609"/>
      <c r="J40" s="225"/>
      <c r="K40" s="225"/>
      <c r="L40" s="610">
        <f t="shared" si="0"/>
        <v>0.4469</v>
      </c>
      <c r="M40" s="607"/>
      <c r="N40" s="674" t="s">
        <v>66</v>
      </c>
      <c r="O40" s="673"/>
      <c r="P40" s="459">
        <v>820.3004</v>
      </c>
      <c r="Q40" s="460">
        <v>173987.75335293546</v>
      </c>
      <c r="R40" s="461">
        <v>212.1024850809965</v>
      </c>
      <c r="S40" s="462">
        <v>3.521</v>
      </c>
      <c r="T40" s="463">
        <v>421.0563529354489</v>
      </c>
      <c r="U40" s="464">
        <v>119.58430926880116</v>
      </c>
      <c r="V40" s="465">
        <v>3.3546</v>
      </c>
      <c r="W40" s="465">
        <v>389.434</v>
      </c>
      <c r="X40" s="464">
        <v>116.08954867942528</v>
      </c>
      <c r="Y40" s="459">
        <v>6.8756</v>
      </c>
      <c r="Z40" s="460">
        <v>810.490352935449</v>
      </c>
      <c r="AA40" s="464">
        <v>117.8792182406552</v>
      </c>
      <c r="AB40" s="466">
        <v>699.6468</v>
      </c>
      <c r="AC40" s="465">
        <v>156961.233</v>
      </c>
      <c r="AD40" s="464">
        <v>224.34353019266294</v>
      </c>
      <c r="AE40" s="465"/>
      <c r="AF40" s="465"/>
      <c r="AG40" s="464"/>
      <c r="AH40" s="459">
        <v>699.6468</v>
      </c>
      <c r="AI40" s="463">
        <v>156961.233</v>
      </c>
      <c r="AJ40" s="464">
        <v>224.34353019266294</v>
      </c>
      <c r="AK40" s="466">
        <v>22.0461</v>
      </c>
      <c r="AL40" s="465">
        <v>3229.166</v>
      </c>
      <c r="AM40" s="464">
        <v>146.47334449176952</v>
      </c>
      <c r="AN40" s="466">
        <v>91.7319</v>
      </c>
      <c r="AO40" s="465">
        <v>12986.864</v>
      </c>
      <c r="AP40" s="467">
        <v>141.57413070044336</v>
      </c>
      <c r="AQ40" s="614"/>
    </row>
    <row r="41" spans="1:43" ht="27" customHeight="1">
      <c r="A41" s="600"/>
      <c r="B41" s="601"/>
      <c r="C41" s="602" t="s">
        <v>29</v>
      </c>
      <c r="D41" s="66">
        <v>128.12579785028478</v>
      </c>
      <c r="E41" s="163">
        <v>257.85</v>
      </c>
      <c r="F41" s="612">
        <f t="shared" si="8"/>
        <v>385.97579785028483</v>
      </c>
      <c r="G41" s="226"/>
      <c r="H41" s="67"/>
      <c r="I41" s="612"/>
      <c r="J41" s="226"/>
      <c r="K41" s="226"/>
      <c r="L41" s="613">
        <f t="shared" si="0"/>
        <v>385.97579785028483</v>
      </c>
      <c r="M41" s="607"/>
      <c r="N41" s="674"/>
      <c r="O41" s="681"/>
      <c r="P41" s="92">
        <v>387.23890000000006</v>
      </c>
      <c r="Q41" s="80">
        <v>57543.564463925344</v>
      </c>
      <c r="R41" s="93">
        <v>148.5996485991602</v>
      </c>
      <c r="S41" s="112">
        <v>1.3804</v>
      </c>
      <c r="T41" s="80">
        <v>67.9654639253418</v>
      </c>
      <c r="U41" s="95">
        <v>49.23606485463763</v>
      </c>
      <c r="V41" s="80">
        <v>1.8854</v>
      </c>
      <c r="W41" s="80">
        <v>95.551</v>
      </c>
      <c r="X41" s="95">
        <v>50.67943142038825</v>
      </c>
      <c r="Y41" s="92">
        <v>3.2658</v>
      </c>
      <c r="Z41" s="80">
        <v>163.51646392534178</v>
      </c>
      <c r="AA41" s="95">
        <v>50.069344088842485</v>
      </c>
      <c r="AB41" s="97">
        <v>327.4424</v>
      </c>
      <c r="AC41" s="80">
        <v>51680.606</v>
      </c>
      <c r="AD41" s="95">
        <v>157.83113610210526</v>
      </c>
      <c r="AE41" s="80"/>
      <c r="AF41" s="80"/>
      <c r="AG41" s="95"/>
      <c r="AH41" s="92">
        <v>327.4424</v>
      </c>
      <c r="AI41" s="82">
        <v>51680.606</v>
      </c>
      <c r="AJ41" s="95">
        <v>157.83113610210526</v>
      </c>
      <c r="AK41" s="97">
        <v>6.4531</v>
      </c>
      <c r="AL41" s="80">
        <v>651.171</v>
      </c>
      <c r="AM41" s="95">
        <v>100.90824564937782</v>
      </c>
      <c r="AN41" s="97">
        <v>50.0776</v>
      </c>
      <c r="AO41" s="80">
        <v>5048.271</v>
      </c>
      <c r="AP41" s="99">
        <v>100.808964487116</v>
      </c>
      <c r="AQ41" s="614"/>
    </row>
    <row r="42" spans="1:43" ht="27" customHeight="1">
      <c r="A42" s="607" t="s">
        <v>67</v>
      </c>
      <c r="B42" s="1"/>
      <c r="C42" s="616" t="s">
        <v>24</v>
      </c>
      <c r="D42" s="31">
        <v>1.0646</v>
      </c>
      <c r="E42" s="158"/>
      <c r="F42" s="609">
        <f t="shared" si="8"/>
        <v>1.0646</v>
      </c>
      <c r="G42" s="225">
        <v>0.2958</v>
      </c>
      <c r="H42" s="40"/>
      <c r="I42" s="609">
        <f aca="true" t="shared" si="9" ref="I42:I59">G42+H42</f>
        <v>0.2958</v>
      </c>
      <c r="J42" s="225">
        <v>0.0113</v>
      </c>
      <c r="K42" s="225"/>
      <c r="L42" s="610">
        <f t="shared" si="0"/>
        <v>1.3717000000000001</v>
      </c>
      <c r="M42" s="607"/>
      <c r="N42" s="677"/>
      <c r="O42" s="682"/>
      <c r="P42" s="100">
        <v>211.83316035656537</v>
      </c>
      <c r="Q42" s="93">
        <v>302.35831751786975</v>
      </c>
      <c r="R42" s="93">
        <v>142.73417674972563</v>
      </c>
      <c r="S42" s="101">
        <v>255.0709939148073</v>
      </c>
      <c r="T42" s="102">
        <v>619.5151605203016</v>
      </c>
      <c r="U42" s="93">
        <v>242.87950229543438</v>
      </c>
      <c r="V42" s="103">
        <v>177.92510873024293</v>
      </c>
      <c r="W42" s="104">
        <v>407.56663980492095</v>
      </c>
      <c r="X42" s="93">
        <v>229.06639917969295</v>
      </c>
      <c r="Y42" s="100">
        <v>210.53340682221813</v>
      </c>
      <c r="Z42" s="93">
        <v>495.6628424312686</v>
      </c>
      <c r="AA42" s="93">
        <v>235.43192024143883</v>
      </c>
      <c r="AB42" s="105">
        <v>213.67019054343604</v>
      </c>
      <c r="AC42" s="102">
        <v>303.7139947623679</v>
      </c>
      <c r="AD42" s="93">
        <v>142.14149104745024</v>
      </c>
      <c r="AE42" s="102"/>
      <c r="AF42" s="106"/>
      <c r="AG42" s="93"/>
      <c r="AH42" s="100">
        <v>213.67019054343604</v>
      </c>
      <c r="AI42" s="103">
        <v>303.7139947623679</v>
      </c>
      <c r="AJ42" s="93">
        <v>142.14149104745024</v>
      </c>
      <c r="AK42" s="107">
        <v>341.6358029474206</v>
      </c>
      <c r="AL42" s="93">
        <v>495.90138381469694</v>
      </c>
      <c r="AM42" s="93">
        <v>145.15498069475422</v>
      </c>
      <c r="AN42" s="107">
        <v>183.1795054076074</v>
      </c>
      <c r="AO42" s="104">
        <v>257.2537013167479</v>
      </c>
      <c r="AP42" s="108">
        <v>140.43803685587645</v>
      </c>
      <c r="AQ42" s="614"/>
    </row>
    <row r="43" spans="1:43" ht="27" customHeight="1">
      <c r="A43" s="600"/>
      <c r="B43" s="601"/>
      <c r="C43" s="602" t="s">
        <v>29</v>
      </c>
      <c r="D43" s="66">
        <v>1126.772621094828</v>
      </c>
      <c r="E43" s="163"/>
      <c r="F43" s="612">
        <f t="shared" si="8"/>
        <v>1126.772621094828</v>
      </c>
      <c r="G43" s="226">
        <v>260.927</v>
      </c>
      <c r="H43" s="67"/>
      <c r="I43" s="612">
        <f t="shared" si="9"/>
        <v>260.927</v>
      </c>
      <c r="J43" s="226">
        <v>4.177</v>
      </c>
      <c r="K43" s="226"/>
      <c r="L43" s="613">
        <f t="shared" si="0"/>
        <v>1391.876621094828</v>
      </c>
      <c r="M43" s="607"/>
      <c r="N43" s="674" t="s">
        <v>68</v>
      </c>
      <c r="O43" s="673"/>
      <c r="P43" s="83">
        <v>1274.7468000000001</v>
      </c>
      <c r="Q43" s="84">
        <v>94062.81327965723</v>
      </c>
      <c r="R43" s="85">
        <v>73.78940922201744</v>
      </c>
      <c r="S43" s="109">
        <v>0.253</v>
      </c>
      <c r="T43" s="81">
        <v>20.429279657234265</v>
      </c>
      <c r="U43" s="88">
        <v>80.74814093768484</v>
      </c>
      <c r="V43" s="79">
        <v>0.0238</v>
      </c>
      <c r="W43" s="79">
        <v>2.182</v>
      </c>
      <c r="X43" s="88">
        <v>91.68067226890756</v>
      </c>
      <c r="Y43" s="83">
        <v>0.2768</v>
      </c>
      <c r="Z43" s="84">
        <v>22.611279657234263</v>
      </c>
      <c r="AA43" s="88">
        <v>81.68814905070182</v>
      </c>
      <c r="AB43" s="110">
        <v>1044.91</v>
      </c>
      <c r="AC43" s="79">
        <v>77272.233</v>
      </c>
      <c r="AD43" s="88">
        <v>73.95108956752254</v>
      </c>
      <c r="AE43" s="79"/>
      <c r="AF43" s="79"/>
      <c r="AG43" s="88"/>
      <c r="AH43" s="83">
        <v>1044.91</v>
      </c>
      <c r="AI43" s="81">
        <v>77272.233</v>
      </c>
      <c r="AJ43" s="88">
        <v>73.95108956752254</v>
      </c>
      <c r="AK43" s="110">
        <v>1.6344</v>
      </c>
      <c r="AL43" s="79">
        <v>74.515</v>
      </c>
      <c r="AM43" s="88">
        <v>45.591654429760155</v>
      </c>
      <c r="AN43" s="110">
        <v>227.9256</v>
      </c>
      <c r="AO43" s="79">
        <v>16693.454</v>
      </c>
      <c r="AP43" s="91">
        <v>73.24080313927001</v>
      </c>
      <c r="AQ43" s="614"/>
    </row>
    <row r="44" spans="1:43" ht="27" customHeight="1">
      <c r="A44" s="607" t="s">
        <v>69</v>
      </c>
      <c r="B44" s="1"/>
      <c r="C44" s="616" t="s">
        <v>24</v>
      </c>
      <c r="D44" s="31"/>
      <c r="E44" s="158"/>
      <c r="F44" s="609"/>
      <c r="G44" s="225"/>
      <c r="H44" s="40"/>
      <c r="I44" s="609"/>
      <c r="J44" s="225"/>
      <c r="K44" s="225"/>
      <c r="L44" s="610">
        <f t="shared" si="0"/>
        <v>0</v>
      </c>
      <c r="M44" s="607"/>
      <c r="N44" s="674"/>
      <c r="O44" s="673"/>
      <c r="P44" s="449">
        <v>852.0835999999999</v>
      </c>
      <c r="Q44" s="450">
        <v>38149.92080248608</v>
      </c>
      <c r="R44" s="451">
        <v>44.772509179247294</v>
      </c>
      <c r="S44" s="452">
        <v>0.1268</v>
      </c>
      <c r="T44" s="450">
        <v>12.133802486076561</v>
      </c>
      <c r="U44" s="454">
        <v>95.69244862836405</v>
      </c>
      <c r="V44" s="450">
        <v>0.013</v>
      </c>
      <c r="W44" s="450">
        <v>0.63</v>
      </c>
      <c r="X44" s="454">
        <v>48.46153846153847</v>
      </c>
      <c r="Y44" s="449">
        <v>0.1398</v>
      </c>
      <c r="Z44" s="450">
        <v>12.763802486076562</v>
      </c>
      <c r="AA44" s="454">
        <v>91.3004469676435</v>
      </c>
      <c r="AB44" s="457">
        <v>623.3664</v>
      </c>
      <c r="AC44" s="450">
        <v>28025.825</v>
      </c>
      <c r="AD44" s="454">
        <v>44.958831595671505</v>
      </c>
      <c r="AE44" s="450"/>
      <c r="AF44" s="450"/>
      <c r="AG44" s="454"/>
      <c r="AH44" s="449">
        <v>623.3664</v>
      </c>
      <c r="AI44" s="453">
        <v>28025.825</v>
      </c>
      <c r="AJ44" s="454">
        <v>44.958831595671505</v>
      </c>
      <c r="AK44" s="457">
        <v>0.079</v>
      </c>
      <c r="AL44" s="450">
        <v>6.578</v>
      </c>
      <c r="AM44" s="454">
        <v>83.26582278481013</v>
      </c>
      <c r="AN44" s="457">
        <v>228.4984</v>
      </c>
      <c r="AO44" s="450">
        <v>10104.754</v>
      </c>
      <c r="AP44" s="455">
        <v>44.22242781568711</v>
      </c>
      <c r="AQ44" s="614"/>
    </row>
    <row r="45" spans="1:43" ht="27" customHeight="1">
      <c r="A45" s="600"/>
      <c r="B45" s="601"/>
      <c r="C45" s="602" t="s">
        <v>29</v>
      </c>
      <c r="D45" s="66"/>
      <c r="E45" s="163"/>
      <c r="F45" s="612"/>
      <c r="G45" s="226"/>
      <c r="H45" s="67"/>
      <c r="I45" s="612"/>
      <c r="J45" s="226"/>
      <c r="K45" s="226"/>
      <c r="L45" s="613">
        <f t="shared" si="0"/>
        <v>0</v>
      </c>
      <c r="M45" s="607"/>
      <c r="N45" s="677"/>
      <c r="O45" s="678"/>
      <c r="P45" s="100">
        <v>149.60348961064386</v>
      </c>
      <c r="Q45" s="93">
        <v>246.56096605455477</v>
      </c>
      <c r="R45" s="93">
        <v>164.8096355882147</v>
      </c>
      <c r="S45" s="101">
        <v>199.52681388012618</v>
      </c>
      <c r="T45" s="102">
        <v>168.3666738491639</v>
      </c>
      <c r="U45" s="93">
        <v>84.38298120187343</v>
      </c>
      <c r="V45" s="103">
        <v>183.0769230769231</v>
      </c>
      <c r="W45" s="104">
        <v>346.3492063492063</v>
      </c>
      <c r="X45" s="93">
        <v>189.18233960250762</v>
      </c>
      <c r="Y45" s="100">
        <v>197.99713876967093</v>
      </c>
      <c r="Z45" s="93">
        <v>177.1515947688775</v>
      </c>
      <c r="AA45" s="93">
        <v>89.4717953348594</v>
      </c>
      <c r="AB45" s="105">
        <v>167.6237281958091</v>
      </c>
      <c r="AC45" s="102">
        <v>275.7179601314145</v>
      </c>
      <c r="AD45" s="93">
        <v>164.48623539105122</v>
      </c>
      <c r="AE45" s="102"/>
      <c r="AF45" s="106"/>
      <c r="AG45" s="93"/>
      <c r="AH45" s="100">
        <v>167.6237281958091</v>
      </c>
      <c r="AI45" s="103">
        <v>275.7179601314145</v>
      </c>
      <c r="AJ45" s="93">
        <v>164.48623539105122</v>
      </c>
      <c r="AK45" s="107">
        <v>2068.8607594936707</v>
      </c>
      <c r="AL45" s="93">
        <v>1132.7911219215566</v>
      </c>
      <c r="AM45" s="93">
        <v>54.75434326468611</v>
      </c>
      <c r="AN45" s="107">
        <v>99.74931990771051</v>
      </c>
      <c r="AO45" s="104">
        <v>165.20396241214777</v>
      </c>
      <c r="AP45" s="108">
        <v>165.6191366166675</v>
      </c>
      <c r="AQ45" s="614"/>
    </row>
    <row r="46" spans="1:43" ht="27" customHeight="1">
      <c r="A46" s="607" t="s">
        <v>70</v>
      </c>
      <c r="B46" s="1"/>
      <c r="C46" s="616" t="s">
        <v>24</v>
      </c>
      <c r="D46" s="31">
        <v>0.001</v>
      </c>
      <c r="E46" s="158"/>
      <c r="F46" s="609">
        <f t="shared" si="8"/>
        <v>0.001</v>
      </c>
      <c r="G46" s="225">
        <v>0.0281</v>
      </c>
      <c r="H46" s="40"/>
      <c r="I46" s="609">
        <f t="shared" si="9"/>
        <v>0.0281</v>
      </c>
      <c r="J46" s="225">
        <v>0.0151</v>
      </c>
      <c r="K46" s="225"/>
      <c r="L46" s="610">
        <f t="shared" si="0"/>
        <v>0.0442</v>
      </c>
      <c r="M46" s="607"/>
      <c r="N46" s="674" t="s">
        <v>71</v>
      </c>
      <c r="O46" s="673"/>
      <c r="P46" s="459">
        <v>39.792300000000004</v>
      </c>
      <c r="Q46" s="460">
        <v>32181.143152072596</v>
      </c>
      <c r="R46" s="461">
        <v>808.7278984143312</v>
      </c>
      <c r="S46" s="462">
        <v>1.6194</v>
      </c>
      <c r="T46" s="463">
        <v>2856.5351520725944</v>
      </c>
      <c r="U46" s="464">
        <v>1763.946617310482</v>
      </c>
      <c r="V46" s="465">
        <v>1.1096</v>
      </c>
      <c r="W46" s="465">
        <v>1480.717</v>
      </c>
      <c r="X46" s="464">
        <v>1334.4601658255228</v>
      </c>
      <c r="Y46" s="459">
        <v>2.729</v>
      </c>
      <c r="Z46" s="460">
        <v>4337.252152072595</v>
      </c>
      <c r="AA46" s="464">
        <v>1589.3192202537907</v>
      </c>
      <c r="AB46" s="466">
        <v>35.5206</v>
      </c>
      <c r="AC46" s="465">
        <v>26482.08</v>
      </c>
      <c r="AD46" s="464">
        <v>745.5414604483033</v>
      </c>
      <c r="AE46" s="465"/>
      <c r="AF46" s="465"/>
      <c r="AG46" s="464"/>
      <c r="AH46" s="459">
        <v>35.5206</v>
      </c>
      <c r="AI46" s="463">
        <v>26482.08</v>
      </c>
      <c r="AJ46" s="464">
        <v>745.5414604483033</v>
      </c>
      <c r="AK46" s="466">
        <v>0.1109</v>
      </c>
      <c r="AL46" s="465">
        <v>304.504</v>
      </c>
      <c r="AM46" s="464">
        <v>2745.7529305680796</v>
      </c>
      <c r="AN46" s="466">
        <v>1.4318</v>
      </c>
      <c r="AO46" s="465">
        <v>1057.307</v>
      </c>
      <c r="AP46" s="467">
        <v>738.446012012851</v>
      </c>
      <c r="AQ46" s="614"/>
    </row>
    <row r="47" spans="1:43" ht="27" customHeight="1">
      <c r="A47" s="600"/>
      <c r="B47" s="601"/>
      <c r="C47" s="602" t="s">
        <v>29</v>
      </c>
      <c r="D47" s="66">
        <v>1.6199999728193804</v>
      </c>
      <c r="E47" s="163"/>
      <c r="F47" s="612">
        <f t="shared" si="8"/>
        <v>1.6199999728193804</v>
      </c>
      <c r="G47" s="226">
        <v>28.903</v>
      </c>
      <c r="H47" s="67"/>
      <c r="I47" s="612">
        <f t="shared" si="9"/>
        <v>28.903</v>
      </c>
      <c r="J47" s="226">
        <v>47.302</v>
      </c>
      <c r="K47" s="226"/>
      <c r="L47" s="613">
        <f t="shared" si="0"/>
        <v>77.82499997281937</v>
      </c>
      <c r="M47" s="607"/>
      <c r="N47" s="674"/>
      <c r="O47" s="681"/>
      <c r="P47" s="92">
        <v>30.498</v>
      </c>
      <c r="Q47" s="80">
        <v>27785.472318707223</v>
      </c>
      <c r="R47" s="93">
        <v>911.0588339795141</v>
      </c>
      <c r="S47" s="112">
        <v>2.115</v>
      </c>
      <c r="T47" s="80">
        <v>2775.691318707224</v>
      </c>
      <c r="U47" s="95">
        <v>1312.3836022256378</v>
      </c>
      <c r="V47" s="80">
        <v>0.5622</v>
      </c>
      <c r="W47" s="80">
        <v>623.552</v>
      </c>
      <c r="X47" s="95">
        <v>1109.1284240483812</v>
      </c>
      <c r="Y47" s="92">
        <v>2.6772</v>
      </c>
      <c r="Z47" s="80">
        <v>3399.2433187072243</v>
      </c>
      <c r="AA47" s="95">
        <v>1269.7009258580697</v>
      </c>
      <c r="AB47" s="97">
        <v>27.3658</v>
      </c>
      <c r="AC47" s="80">
        <v>23688.01</v>
      </c>
      <c r="AD47" s="95">
        <v>865.6063407610959</v>
      </c>
      <c r="AE47" s="80"/>
      <c r="AF47" s="80"/>
      <c r="AG47" s="95"/>
      <c r="AH47" s="92">
        <v>27.3658</v>
      </c>
      <c r="AI47" s="82">
        <v>23688.01</v>
      </c>
      <c r="AJ47" s="95">
        <v>865.6063407610959</v>
      </c>
      <c r="AK47" s="97">
        <v>0.1365</v>
      </c>
      <c r="AL47" s="80">
        <v>304.007</v>
      </c>
      <c r="AM47" s="95">
        <v>2227.157509157509</v>
      </c>
      <c r="AN47" s="97">
        <v>0.3185</v>
      </c>
      <c r="AO47" s="80">
        <v>394.212</v>
      </c>
      <c r="AP47" s="99">
        <v>1237.7142857142856</v>
      </c>
      <c r="AQ47" s="614"/>
    </row>
    <row r="48" spans="1:43" ht="27" customHeight="1">
      <c r="A48" s="607" t="s">
        <v>72</v>
      </c>
      <c r="B48" s="1"/>
      <c r="C48" s="616" t="s">
        <v>24</v>
      </c>
      <c r="D48" s="31">
        <v>0.016</v>
      </c>
      <c r="E48" s="158"/>
      <c r="F48" s="609">
        <f t="shared" si="8"/>
        <v>0.016</v>
      </c>
      <c r="G48" s="225">
        <v>0.0142</v>
      </c>
      <c r="H48" s="40"/>
      <c r="I48" s="609">
        <f t="shared" si="9"/>
        <v>0.0142</v>
      </c>
      <c r="J48" s="225"/>
      <c r="K48" s="225"/>
      <c r="L48" s="610">
        <f t="shared" si="0"/>
        <v>0.0302</v>
      </c>
      <c r="M48" s="607"/>
      <c r="N48" s="677"/>
      <c r="O48" s="682"/>
      <c r="P48" s="100">
        <v>130.47511312217196</v>
      </c>
      <c r="Q48" s="93">
        <v>115.82003279608057</v>
      </c>
      <c r="R48" s="93">
        <v>88.76791138523949</v>
      </c>
      <c r="S48" s="101">
        <v>76.56737588652481</v>
      </c>
      <c r="T48" s="102">
        <v>102.91256570283987</v>
      </c>
      <c r="U48" s="93">
        <v>134.40785257595797</v>
      </c>
      <c r="V48" s="103">
        <v>197.3674848808253</v>
      </c>
      <c r="W48" s="104">
        <v>237.46487863081188</v>
      </c>
      <c r="X48" s="93">
        <v>120.31610919812768</v>
      </c>
      <c r="Y48" s="100">
        <v>101.93485731361125</v>
      </c>
      <c r="Z48" s="93">
        <v>127.59463637696014</v>
      </c>
      <c r="AA48" s="93">
        <v>125.17272279530877</v>
      </c>
      <c r="AB48" s="105">
        <v>129.79923846552995</v>
      </c>
      <c r="AC48" s="102">
        <v>111.79529221745517</v>
      </c>
      <c r="AD48" s="93">
        <v>86.12938992484459</v>
      </c>
      <c r="AE48" s="102"/>
      <c r="AF48" s="106"/>
      <c r="AG48" s="93"/>
      <c r="AH48" s="100">
        <v>129.79923846552995</v>
      </c>
      <c r="AI48" s="103">
        <v>111.79529221745517</v>
      </c>
      <c r="AJ48" s="93">
        <v>86.12938992484459</v>
      </c>
      <c r="AK48" s="107">
        <v>81.24542124542124</v>
      </c>
      <c r="AL48" s="93">
        <v>100.16348307769229</v>
      </c>
      <c r="AM48" s="93">
        <v>123.2850806141118</v>
      </c>
      <c r="AN48" s="107">
        <v>449.54474097331234</v>
      </c>
      <c r="AO48" s="104">
        <v>268.20771564538876</v>
      </c>
      <c r="AP48" s="108">
        <v>59.66207391608908</v>
      </c>
      <c r="AQ48" s="614"/>
    </row>
    <row r="49" spans="1:43" ht="27" customHeight="1">
      <c r="A49" s="600"/>
      <c r="B49" s="601"/>
      <c r="C49" s="602" t="s">
        <v>29</v>
      </c>
      <c r="D49" s="66">
        <v>10.367999826044034</v>
      </c>
      <c r="E49" s="163"/>
      <c r="F49" s="612">
        <f t="shared" si="8"/>
        <v>10.367999826044034</v>
      </c>
      <c r="G49" s="226">
        <v>18.447</v>
      </c>
      <c r="H49" s="67"/>
      <c r="I49" s="612">
        <f t="shared" si="9"/>
        <v>18.447</v>
      </c>
      <c r="J49" s="226">
        <v>2.064</v>
      </c>
      <c r="K49" s="226"/>
      <c r="L49" s="613">
        <f t="shared" si="0"/>
        <v>30.878999826044033</v>
      </c>
      <c r="M49" s="607"/>
      <c r="N49" s="674" t="s">
        <v>73</v>
      </c>
      <c r="O49" s="681"/>
      <c r="P49" s="83">
        <v>246.21889999999996</v>
      </c>
      <c r="Q49" s="84">
        <v>84660.44950332194</v>
      </c>
      <c r="R49" s="85">
        <v>343.8422050594896</v>
      </c>
      <c r="S49" s="109">
        <v>5.4268</v>
      </c>
      <c r="T49" s="81">
        <v>3378.0855033219386</v>
      </c>
      <c r="U49" s="88">
        <v>622.4820342231036</v>
      </c>
      <c r="V49" s="79">
        <v>5.2133</v>
      </c>
      <c r="W49" s="79">
        <v>2914.8930000000005</v>
      </c>
      <c r="X49" s="88">
        <v>559.12627318589</v>
      </c>
      <c r="Y49" s="83">
        <v>10.6401</v>
      </c>
      <c r="Z49" s="84">
        <v>6292.97850332194</v>
      </c>
      <c r="AA49" s="88">
        <v>591.4397894119359</v>
      </c>
      <c r="AB49" s="110">
        <v>224.51659999999998</v>
      </c>
      <c r="AC49" s="79">
        <v>73442.41900000001</v>
      </c>
      <c r="AD49" s="88">
        <v>327.1135363710301</v>
      </c>
      <c r="AE49" s="79"/>
      <c r="AF49" s="79"/>
      <c r="AG49" s="85"/>
      <c r="AH49" s="83">
        <v>224.51659999999998</v>
      </c>
      <c r="AI49" s="81">
        <v>73442.41900000001</v>
      </c>
      <c r="AJ49" s="88">
        <v>327.1135363710301</v>
      </c>
      <c r="AK49" s="110">
        <v>3.3605</v>
      </c>
      <c r="AL49" s="79">
        <v>1863.8450000000003</v>
      </c>
      <c r="AM49" s="88">
        <v>554.6332391013243</v>
      </c>
      <c r="AN49" s="110">
        <v>7.7017</v>
      </c>
      <c r="AO49" s="79">
        <v>3061.2070000000003</v>
      </c>
      <c r="AP49" s="91">
        <v>397.47159717984346</v>
      </c>
      <c r="AQ49" s="614"/>
    </row>
    <row r="50" spans="1:43" ht="27" customHeight="1">
      <c r="A50" s="607" t="s">
        <v>74</v>
      </c>
      <c r="B50" s="1"/>
      <c r="C50" s="616" t="s">
        <v>24</v>
      </c>
      <c r="D50" s="31"/>
      <c r="E50" s="158">
        <v>0.306</v>
      </c>
      <c r="F50" s="609">
        <f t="shared" si="8"/>
        <v>0.306</v>
      </c>
      <c r="G50" s="225">
        <v>184.043</v>
      </c>
      <c r="H50" s="40"/>
      <c r="I50" s="609">
        <f t="shared" si="9"/>
        <v>184.043</v>
      </c>
      <c r="J50" s="543">
        <v>0</v>
      </c>
      <c r="K50" s="225">
        <v>25.125</v>
      </c>
      <c r="L50" s="610">
        <f t="shared" si="0"/>
        <v>209.47400000000002</v>
      </c>
      <c r="M50" s="607"/>
      <c r="N50" s="674" t="s">
        <v>75</v>
      </c>
      <c r="O50" s="681"/>
      <c r="P50" s="449">
        <v>102.59709999999998</v>
      </c>
      <c r="Q50" s="450">
        <v>45225.19675624965</v>
      </c>
      <c r="R50" s="451">
        <v>440.8038507545501</v>
      </c>
      <c r="S50" s="472">
        <v>4.2568</v>
      </c>
      <c r="T50" s="470">
        <v>2958.9247562496475</v>
      </c>
      <c r="U50" s="454">
        <v>695.105421032148</v>
      </c>
      <c r="V50" s="470">
        <v>8.833699999999999</v>
      </c>
      <c r="W50" s="470">
        <v>4823.587</v>
      </c>
      <c r="X50" s="451">
        <v>546.0437868616776</v>
      </c>
      <c r="Y50" s="449">
        <v>13.090499999999999</v>
      </c>
      <c r="Z50" s="450">
        <v>7782.511756249648</v>
      </c>
      <c r="AA50" s="454">
        <v>594.516004449765</v>
      </c>
      <c r="AB50" s="471">
        <v>81.67079999999999</v>
      </c>
      <c r="AC50" s="470">
        <v>33039.263000000006</v>
      </c>
      <c r="AD50" s="454">
        <v>404.54192930643524</v>
      </c>
      <c r="AE50" s="470"/>
      <c r="AF50" s="470"/>
      <c r="AG50" s="451"/>
      <c r="AH50" s="449">
        <v>81.67079999999999</v>
      </c>
      <c r="AI50" s="453">
        <v>33039.263000000006</v>
      </c>
      <c r="AJ50" s="454">
        <v>404.54192930643524</v>
      </c>
      <c r="AK50" s="471">
        <v>4.0356</v>
      </c>
      <c r="AL50" s="470">
        <v>2306.062</v>
      </c>
      <c r="AM50" s="454">
        <v>571.429775002478</v>
      </c>
      <c r="AN50" s="471">
        <v>3.8001999999999994</v>
      </c>
      <c r="AO50" s="470">
        <v>2097.36</v>
      </c>
      <c r="AP50" s="455">
        <v>551.9077943266145</v>
      </c>
      <c r="AQ50" s="614"/>
    </row>
    <row r="51" spans="1:43" ht="27" customHeight="1">
      <c r="A51" s="600"/>
      <c r="B51" s="601"/>
      <c r="C51" s="602" t="s">
        <v>29</v>
      </c>
      <c r="D51" s="66"/>
      <c r="E51" s="163">
        <v>53.222</v>
      </c>
      <c r="F51" s="612">
        <f t="shared" si="8"/>
        <v>53.222</v>
      </c>
      <c r="G51" s="226">
        <v>14780.727</v>
      </c>
      <c r="H51" s="67"/>
      <c r="I51" s="612">
        <f t="shared" si="9"/>
        <v>14780.727</v>
      </c>
      <c r="J51" s="226">
        <v>2.981</v>
      </c>
      <c r="K51" s="226">
        <v>1718.995</v>
      </c>
      <c r="L51" s="613">
        <f t="shared" si="0"/>
        <v>16555.925</v>
      </c>
      <c r="M51" s="607"/>
      <c r="N51" s="677"/>
      <c r="O51" s="682"/>
      <c r="P51" s="100">
        <v>239.98621793403515</v>
      </c>
      <c r="Q51" s="93">
        <v>187.19752610390304</v>
      </c>
      <c r="R51" s="93">
        <v>78.0034485794338</v>
      </c>
      <c r="S51" s="101">
        <v>127.48543506859613</v>
      </c>
      <c r="T51" s="102">
        <v>114.16598195634975</v>
      </c>
      <c r="U51" s="93">
        <v>89.5521766034845</v>
      </c>
      <c r="V51" s="103">
        <v>59.01604084358764</v>
      </c>
      <c r="W51" s="104">
        <v>60.429987061495936</v>
      </c>
      <c r="X51" s="93">
        <v>102.39586762801613</v>
      </c>
      <c r="Y51" s="100">
        <v>81.28108170046981</v>
      </c>
      <c r="Z51" s="93">
        <v>80.8605075124807</v>
      </c>
      <c r="AA51" s="93">
        <v>99.48256817061196</v>
      </c>
      <c r="AB51" s="105">
        <v>274.9043721868771</v>
      </c>
      <c r="AC51" s="102">
        <v>222.288308912944</v>
      </c>
      <c r="AD51" s="93">
        <v>80.86023046655464</v>
      </c>
      <c r="AE51" s="102"/>
      <c r="AF51" s="106"/>
      <c r="AG51" s="93"/>
      <c r="AH51" s="100">
        <v>274.9043721868771</v>
      </c>
      <c r="AI51" s="103">
        <v>222.288308912944</v>
      </c>
      <c r="AJ51" s="93">
        <v>80.86023046655464</v>
      </c>
      <c r="AK51" s="107">
        <v>83.27138467638022</v>
      </c>
      <c r="AL51" s="93">
        <v>80.82371592784584</v>
      </c>
      <c r="AM51" s="93">
        <v>97.06061240839597</v>
      </c>
      <c r="AN51" s="107">
        <v>202.66564917635915</v>
      </c>
      <c r="AO51" s="104">
        <v>145.9552485028798</v>
      </c>
      <c r="AP51" s="108">
        <v>72.01775391934817</v>
      </c>
      <c r="AQ51" s="614"/>
    </row>
    <row r="52" spans="1:43" ht="27" customHeight="1">
      <c r="A52" s="607" t="s">
        <v>76</v>
      </c>
      <c r="B52" s="1"/>
      <c r="C52" s="616" t="s">
        <v>24</v>
      </c>
      <c r="D52" s="31"/>
      <c r="E52" s="158">
        <v>0.041</v>
      </c>
      <c r="F52" s="609">
        <f t="shared" si="8"/>
        <v>0.041</v>
      </c>
      <c r="G52" s="225"/>
      <c r="H52" s="40"/>
      <c r="I52" s="609"/>
      <c r="J52" s="225"/>
      <c r="K52" s="225"/>
      <c r="L52" s="610">
        <f t="shared" si="0"/>
        <v>0.041</v>
      </c>
      <c r="M52" s="607"/>
      <c r="N52" s="674" t="s">
        <v>77</v>
      </c>
      <c r="O52" s="673"/>
      <c r="P52" s="459">
        <v>2058.6448</v>
      </c>
      <c r="Q52" s="460">
        <v>329270.199</v>
      </c>
      <c r="R52" s="461">
        <v>159.94512457904347</v>
      </c>
      <c r="S52" s="462"/>
      <c r="T52" s="463"/>
      <c r="U52" s="464"/>
      <c r="V52" s="465"/>
      <c r="W52" s="465"/>
      <c r="X52" s="464"/>
      <c r="Y52" s="459"/>
      <c r="Z52" s="460"/>
      <c r="AA52" s="464"/>
      <c r="AB52" s="466">
        <v>1674.144</v>
      </c>
      <c r="AC52" s="465">
        <v>271465.162</v>
      </c>
      <c r="AD52" s="464">
        <v>162.15162017126366</v>
      </c>
      <c r="AE52" s="465"/>
      <c r="AF52" s="465"/>
      <c r="AG52" s="464"/>
      <c r="AH52" s="459">
        <v>1674.144</v>
      </c>
      <c r="AI52" s="463">
        <v>271465.162</v>
      </c>
      <c r="AJ52" s="464">
        <v>162.15162017126366</v>
      </c>
      <c r="AK52" s="466">
        <v>0.25</v>
      </c>
      <c r="AL52" s="465">
        <v>80.735</v>
      </c>
      <c r="AM52" s="464">
        <v>322.94</v>
      </c>
      <c r="AN52" s="466">
        <v>384.2508</v>
      </c>
      <c r="AO52" s="465">
        <v>57724.302</v>
      </c>
      <c r="AP52" s="467">
        <v>150.2255870384655</v>
      </c>
      <c r="AQ52" s="614"/>
    </row>
    <row r="53" spans="1:43" ht="27" customHeight="1">
      <c r="A53" s="600"/>
      <c r="B53" s="601"/>
      <c r="C53" s="602" t="s">
        <v>29</v>
      </c>
      <c r="D53" s="66"/>
      <c r="E53" s="163">
        <v>37.044</v>
      </c>
      <c r="F53" s="612">
        <f t="shared" si="8"/>
        <v>37.044</v>
      </c>
      <c r="G53" s="226"/>
      <c r="H53" s="67"/>
      <c r="I53" s="612"/>
      <c r="J53" s="226"/>
      <c r="K53" s="226"/>
      <c r="L53" s="613">
        <f t="shared" si="0"/>
        <v>37.044</v>
      </c>
      <c r="M53" s="607"/>
      <c r="N53" s="674"/>
      <c r="O53" s="673"/>
      <c r="P53" s="92">
        <v>1305.8076</v>
      </c>
      <c r="Q53" s="80">
        <v>241784.196</v>
      </c>
      <c r="R53" s="93">
        <v>185.16065919665346</v>
      </c>
      <c r="S53" s="112"/>
      <c r="T53" s="80"/>
      <c r="U53" s="95"/>
      <c r="V53" s="80">
        <v>0.015</v>
      </c>
      <c r="W53" s="80">
        <v>0.788</v>
      </c>
      <c r="X53" s="93">
        <v>52.53333333333334</v>
      </c>
      <c r="Y53" s="92">
        <v>0.015</v>
      </c>
      <c r="Z53" s="80">
        <v>0.788</v>
      </c>
      <c r="AA53" s="95">
        <v>52.53333333333334</v>
      </c>
      <c r="AB53" s="97">
        <v>991.9886</v>
      </c>
      <c r="AC53" s="80">
        <v>215188.685</v>
      </c>
      <c r="AD53" s="95">
        <v>216.92657052712096</v>
      </c>
      <c r="AE53" s="80"/>
      <c r="AF53" s="80"/>
      <c r="AG53" s="95"/>
      <c r="AH53" s="92">
        <v>991.9886</v>
      </c>
      <c r="AI53" s="82">
        <v>215188.685</v>
      </c>
      <c r="AJ53" s="95">
        <v>216.92657052712096</v>
      </c>
      <c r="AK53" s="97">
        <v>1.598</v>
      </c>
      <c r="AL53" s="80">
        <v>280.492</v>
      </c>
      <c r="AM53" s="95">
        <v>175.52690863579474</v>
      </c>
      <c r="AN53" s="97">
        <v>312.206</v>
      </c>
      <c r="AO53" s="80">
        <v>26314.231</v>
      </c>
      <c r="AP53" s="99">
        <v>84.28483437217734</v>
      </c>
      <c r="AQ53" s="614"/>
    </row>
    <row r="54" spans="1:43" ht="27" customHeight="1">
      <c r="A54" s="607" t="s">
        <v>78</v>
      </c>
      <c r="B54" s="1"/>
      <c r="C54" s="616" t="s">
        <v>24</v>
      </c>
      <c r="D54" s="31">
        <v>0.3254</v>
      </c>
      <c r="E54" s="158">
        <v>0.0751</v>
      </c>
      <c r="F54" s="609">
        <f t="shared" si="8"/>
        <v>0.4005</v>
      </c>
      <c r="G54" s="225">
        <v>13.2464</v>
      </c>
      <c r="H54" s="40"/>
      <c r="I54" s="609">
        <f t="shared" si="9"/>
        <v>13.2464</v>
      </c>
      <c r="J54" s="225">
        <v>4.4551</v>
      </c>
      <c r="K54" s="225">
        <v>222.1853</v>
      </c>
      <c r="L54" s="610">
        <f t="shared" si="0"/>
        <v>240.28730000000002</v>
      </c>
      <c r="M54" s="607"/>
      <c r="N54" s="677"/>
      <c r="O54" s="678"/>
      <c r="P54" s="100">
        <v>157.65299573995432</v>
      </c>
      <c r="Q54" s="93">
        <v>136.1835076267764</v>
      </c>
      <c r="R54" s="93">
        <v>86.38180770849961</v>
      </c>
      <c r="S54" s="101"/>
      <c r="T54" s="102"/>
      <c r="U54" s="93"/>
      <c r="V54" s="103"/>
      <c r="W54" s="104"/>
      <c r="X54" s="93"/>
      <c r="Y54" s="100"/>
      <c r="Z54" s="93"/>
      <c r="AA54" s="93"/>
      <c r="AB54" s="105">
        <v>168.76645558225164</v>
      </c>
      <c r="AC54" s="102">
        <v>126.15215432911819</v>
      </c>
      <c r="AD54" s="93">
        <v>74.74954302612315</v>
      </c>
      <c r="AE54" s="102"/>
      <c r="AF54" s="106"/>
      <c r="AG54" s="93"/>
      <c r="AH54" s="100">
        <v>168.76645558225164</v>
      </c>
      <c r="AI54" s="103">
        <v>126.15215432911819</v>
      </c>
      <c r="AJ54" s="93">
        <v>74.74954302612315</v>
      </c>
      <c r="AK54" s="107">
        <v>15.644555694618273</v>
      </c>
      <c r="AL54" s="93">
        <v>28.783352109864097</v>
      </c>
      <c r="AM54" s="93">
        <v>183.98318668625132</v>
      </c>
      <c r="AN54" s="107">
        <v>123.07604594402414</v>
      </c>
      <c r="AO54" s="104">
        <v>219.36533885409762</v>
      </c>
      <c r="AP54" s="108">
        <v>178.23560805151843</v>
      </c>
      <c r="AQ54" s="614"/>
    </row>
    <row r="55" spans="1:43" ht="27" customHeight="1">
      <c r="A55" s="600"/>
      <c r="B55" s="601"/>
      <c r="C55" s="602" t="s">
        <v>29</v>
      </c>
      <c r="D55" s="66">
        <v>328.8869944818812</v>
      </c>
      <c r="E55" s="163">
        <v>107.394</v>
      </c>
      <c r="F55" s="612">
        <f t="shared" si="8"/>
        <v>436.2809944818812</v>
      </c>
      <c r="G55" s="226">
        <v>14352.646</v>
      </c>
      <c r="H55" s="67"/>
      <c r="I55" s="612">
        <f t="shared" si="9"/>
        <v>14352.646</v>
      </c>
      <c r="J55" s="226">
        <v>4098.26</v>
      </c>
      <c r="K55" s="226">
        <v>156771.047</v>
      </c>
      <c r="L55" s="613">
        <f t="shared" si="0"/>
        <v>175658.23399448188</v>
      </c>
      <c r="M55" s="607"/>
      <c r="N55" s="679" t="s">
        <v>79</v>
      </c>
      <c r="O55" s="673"/>
      <c r="P55" s="83">
        <v>240.28730000000002</v>
      </c>
      <c r="Q55" s="84">
        <v>175658.23399448188</v>
      </c>
      <c r="R55" s="85">
        <v>731.034199454078</v>
      </c>
      <c r="S55" s="109">
        <v>0.3254</v>
      </c>
      <c r="T55" s="81">
        <v>328.8869944818812</v>
      </c>
      <c r="U55" s="88">
        <v>1010.7160248367583</v>
      </c>
      <c r="V55" s="79">
        <v>0.0751</v>
      </c>
      <c r="W55" s="79">
        <v>107.394</v>
      </c>
      <c r="X55" s="88">
        <v>1430.0133155792278</v>
      </c>
      <c r="Y55" s="83">
        <v>0.4005</v>
      </c>
      <c r="Z55" s="84">
        <v>436.2809944818812</v>
      </c>
      <c r="AA55" s="88">
        <v>1089.3408101919629</v>
      </c>
      <c r="AB55" s="110">
        <v>13.2464</v>
      </c>
      <c r="AC55" s="79">
        <v>14352.646</v>
      </c>
      <c r="AD55" s="88">
        <v>1083.5129544630995</v>
      </c>
      <c r="AE55" s="79"/>
      <c r="AF55" s="79"/>
      <c r="AG55" s="88"/>
      <c r="AH55" s="83">
        <v>13.2464</v>
      </c>
      <c r="AI55" s="81">
        <v>14352.646</v>
      </c>
      <c r="AJ55" s="88">
        <v>1083.5129544630995</v>
      </c>
      <c r="AK55" s="110">
        <v>4.4551</v>
      </c>
      <c r="AL55" s="79">
        <v>4098.26</v>
      </c>
      <c r="AM55" s="88">
        <v>919.9030324796302</v>
      </c>
      <c r="AN55" s="110">
        <v>222.1853</v>
      </c>
      <c r="AO55" s="79">
        <v>156771.047</v>
      </c>
      <c r="AP55" s="91">
        <v>705.5869447708736</v>
      </c>
      <c r="AQ55" s="614"/>
    </row>
    <row r="56" spans="1:43" ht="27" customHeight="1">
      <c r="A56" s="607" t="s">
        <v>128</v>
      </c>
      <c r="B56" s="615" t="s">
        <v>80</v>
      </c>
      <c r="C56" s="616" t="s">
        <v>24</v>
      </c>
      <c r="D56" s="31">
        <v>0.7345</v>
      </c>
      <c r="E56" s="158"/>
      <c r="F56" s="609">
        <f t="shared" si="8"/>
        <v>0.7345</v>
      </c>
      <c r="G56" s="225">
        <v>0.2408</v>
      </c>
      <c r="H56" s="40"/>
      <c r="I56" s="609">
        <f t="shared" si="9"/>
        <v>0.2408</v>
      </c>
      <c r="J56" s="225"/>
      <c r="K56" s="225"/>
      <c r="L56" s="610">
        <f t="shared" si="0"/>
        <v>0.9753000000000001</v>
      </c>
      <c r="M56" s="607"/>
      <c r="N56" s="679"/>
      <c r="O56" s="673"/>
      <c r="P56" s="449">
        <v>164.6347</v>
      </c>
      <c r="Q56" s="450">
        <v>92966.75700266764</v>
      </c>
      <c r="R56" s="451">
        <v>564.6850694456735</v>
      </c>
      <c r="S56" s="452">
        <v>0.0103</v>
      </c>
      <c r="T56" s="450">
        <v>13.020002667648786</v>
      </c>
      <c r="U56" s="454">
        <v>1264.0779288979404</v>
      </c>
      <c r="V56" s="450">
        <v>0.2141</v>
      </c>
      <c r="W56" s="450">
        <v>146.813</v>
      </c>
      <c r="X56" s="454">
        <v>685.7216254086875</v>
      </c>
      <c r="Y56" s="449">
        <v>0.22440000000000002</v>
      </c>
      <c r="Z56" s="450">
        <v>159.83300266764877</v>
      </c>
      <c r="AA56" s="454">
        <v>712.2682828326593</v>
      </c>
      <c r="AB56" s="457">
        <v>6.9354</v>
      </c>
      <c r="AC56" s="450">
        <v>5522.392</v>
      </c>
      <c r="AD56" s="454">
        <v>796.2614989762667</v>
      </c>
      <c r="AE56" s="450"/>
      <c r="AF56" s="450"/>
      <c r="AG56" s="454"/>
      <c r="AH56" s="449">
        <v>6.9354</v>
      </c>
      <c r="AI56" s="453">
        <v>5522.392</v>
      </c>
      <c r="AJ56" s="454">
        <v>796.2614989762667</v>
      </c>
      <c r="AK56" s="457">
        <v>1.8294</v>
      </c>
      <c r="AL56" s="450">
        <v>1507.575</v>
      </c>
      <c r="AM56" s="454">
        <v>824.0816661200395</v>
      </c>
      <c r="AN56" s="457">
        <v>155.6455</v>
      </c>
      <c r="AO56" s="450">
        <v>85776.957</v>
      </c>
      <c r="AP56" s="455">
        <v>551.1046384251391</v>
      </c>
      <c r="AQ56" s="614"/>
    </row>
    <row r="57" spans="1:43" ht="27" customHeight="1">
      <c r="A57" s="611" t="s">
        <v>58</v>
      </c>
      <c r="B57" s="602"/>
      <c r="C57" s="602" t="s">
        <v>29</v>
      </c>
      <c r="D57" s="66">
        <v>713.9339880215008</v>
      </c>
      <c r="E57" s="163"/>
      <c r="F57" s="612">
        <f t="shared" si="8"/>
        <v>713.9339880215008</v>
      </c>
      <c r="G57" s="226">
        <v>240.023</v>
      </c>
      <c r="H57" s="67"/>
      <c r="I57" s="612">
        <f t="shared" si="9"/>
        <v>240.023</v>
      </c>
      <c r="J57" s="226"/>
      <c r="K57" s="226"/>
      <c r="L57" s="613">
        <f t="shared" si="0"/>
        <v>953.9569880215008</v>
      </c>
      <c r="M57" s="607"/>
      <c r="N57" s="677"/>
      <c r="O57" s="678"/>
      <c r="P57" s="100">
        <v>145.95179509544465</v>
      </c>
      <c r="Q57" s="93">
        <v>188.9473610329781</v>
      </c>
      <c r="R57" s="93">
        <v>129.45874417605944</v>
      </c>
      <c r="S57" s="101">
        <v>3159.223300970874</v>
      </c>
      <c r="T57" s="102">
        <v>2526.0132649517586</v>
      </c>
      <c r="U57" s="93">
        <v>79.95678128150925</v>
      </c>
      <c r="V57" s="103">
        <v>35.07706679121905</v>
      </c>
      <c r="W57" s="104">
        <v>73.15019787076076</v>
      </c>
      <c r="X57" s="93">
        <v>208.54137635326074</v>
      </c>
      <c r="Y57" s="100">
        <v>178.475935828877</v>
      </c>
      <c r="Z57" s="93">
        <v>272.9605195424307</v>
      </c>
      <c r="AA57" s="93">
        <v>152.9396768672196</v>
      </c>
      <c r="AB57" s="105">
        <v>190.9969143812902</v>
      </c>
      <c r="AC57" s="102">
        <v>259.89907996389974</v>
      </c>
      <c r="AD57" s="93">
        <v>136.07501503666128</v>
      </c>
      <c r="AE57" s="102"/>
      <c r="AF57" s="106"/>
      <c r="AG57" s="93"/>
      <c r="AH57" s="100">
        <v>190.9969143812902</v>
      </c>
      <c r="AI57" s="103">
        <v>259.89907996389974</v>
      </c>
      <c r="AJ57" s="93">
        <v>136.07501503666128</v>
      </c>
      <c r="AK57" s="107">
        <v>243.52793265551549</v>
      </c>
      <c r="AL57" s="93">
        <v>271.84451851483345</v>
      </c>
      <c r="AM57" s="93">
        <v>111.62765418756845</v>
      </c>
      <c r="AN57" s="107">
        <v>142.75086655251837</v>
      </c>
      <c r="AO57" s="104">
        <v>182.7659227873985</v>
      </c>
      <c r="AP57" s="108">
        <v>128.0313928743532</v>
      </c>
      <c r="AQ57" s="614"/>
    </row>
    <row r="58" spans="1:43" ht="27" customHeight="1">
      <c r="A58" s="611" t="s">
        <v>28</v>
      </c>
      <c r="B58" s="615" t="s">
        <v>31</v>
      </c>
      <c r="C58" s="616" t="s">
        <v>24</v>
      </c>
      <c r="D58" s="31">
        <v>1.652</v>
      </c>
      <c r="E58" s="158">
        <v>0.02</v>
      </c>
      <c r="F58" s="609">
        <f t="shared" si="8"/>
        <v>1.672</v>
      </c>
      <c r="G58" s="225">
        <v>0.0072</v>
      </c>
      <c r="H58" s="40"/>
      <c r="I58" s="609">
        <f t="shared" si="9"/>
        <v>0.0072</v>
      </c>
      <c r="J58" s="225"/>
      <c r="K58" s="225"/>
      <c r="L58" s="610">
        <f t="shared" si="0"/>
        <v>1.6792</v>
      </c>
      <c r="M58" s="607"/>
      <c r="N58" s="672" t="s">
        <v>81</v>
      </c>
      <c r="O58" s="673"/>
      <c r="P58" s="459">
        <v>88.63879999999999</v>
      </c>
      <c r="Q58" s="460">
        <v>54241.89059747456</v>
      </c>
      <c r="R58" s="461">
        <v>611.9429707698498</v>
      </c>
      <c r="S58" s="462">
        <v>0.2378</v>
      </c>
      <c r="T58" s="463">
        <v>150.51959747455803</v>
      </c>
      <c r="U58" s="464">
        <v>632.9671887071405</v>
      </c>
      <c r="V58" s="465">
        <v>1.2006</v>
      </c>
      <c r="W58" s="465">
        <v>1087.376</v>
      </c>
      <c r="X58" s="464">
        <v>905.6938197567883</v>
      </c>
      <c r="Y58" s="459">
        <v>1.4384</v>
      </c>
      <c r="Z58" s="460">
        <v>1237.895597474558</v>
      </c>
      <c r="AA58" s="464">
        <v>860.6059493009997</v>
      </c>
      <c r="AB58" s="466">
        <v>79.8307</v>
      </c>
      <c r="AC58" s="465">
        <v>46610.413</v>
      </c>
      <c r="AD58" s="464">
        <v>583.8657684324452</v>
      </c>
      <c r="AE58" s="465"/>
      <c r="AF58" s="465"/>
      <c r="AG58" s="464"/>
      <c r="AH58" s="459">
        <v>79.8307</v>
      </c>
      <c r="AI58" s="463">
        <v>46610.413</v>
      </c>
      <c r="AJ58" s="464">
        <v>583.8657684324452</v>
      </c>
      <c r="AK58" s="466">
        <v>0.3963</v>
      </c>
      <c r="AL58" s="465">
        <v>330.588</v>
      </c>
      <c r="AM58" s="464">
        <v>834.1862225586677</v>
      </c>
      <c r="AN58" s="466">
        <v>6.9734</v>
      </c>
      <c r="AO58" s="465">
        <v>6062.994</v>
      </c>
      <c r="AP58" s="467">
        <v>869.445894398715</v>
      </c>
      <c r="AQ58" s="614"/>
    </row>
    <row r="59" spans="1:43" ht="27" customHeight="1">
      <c r="A59" s="611" t="s">
        <v>35</v>
      </c>
      <c r="B59" s="602" t="s">
        <v>82</v>
      </c>
      <c r="C59" s="602" t="s">
        <v>29</v>
      </c>
      <c r="D59" s="66">
        <v>125.78759788951548</v>
      </c>
      <c r="E59" s="163">
        <v>26.428</v>
      </c>
      <c r="F59" s="612">
        <f t="shared" si="8"/>
        <v>152.2155978895155</v>
      </c>
      <c r="G59" s="226">
        <v>21.232</v>
      </c>
      <c r="H59" s="67"/>
      <c r="I59" s="612">
        <f t="shared" si="9"/>
        <v>21.232</v>
      </c>
      <c r="J59" s="226"/>
      <c r="K59" s="226"/>
      <c r="L59" s="613">
        <f t="shared" si="0"/>
        <v>173.4475978895155</v>
      </c>
      <c r="M59" s="607"/>
      <c r="N59" s="672"/>
      <c r="O59" s="673"/>
      <c r="P59" s="92">
        <v>65.8358</v>
      </c>
      <c r="Q59" s="80">
        <v>29062.36003370273</v>
      </c>
      <c r="R59" s="93">
        <v>441.43703021308664</v>
      </c>
      <c r="S59" s="112">
        <v>0.2425</v>
      </c>
      <c r="T59" s="80">
        <v>164.49303370273054</v>
      </c>
      <c r="U59" s="95">
        <v>678.3217884648683</v>
      </c>
      <c r="V59" s="80">
        <v>2.337</v>
      </c>
      <c r="W59" s="80">
        <v>1661.932</v>
      </c>
      <c r="X59" s="95">
        <v>711.1390671801454</v>
      </c>
      <c r="Y59" s="92">
        <v>2.5795000000000003</v>
      </c>
      <c r="Z59" s="80">
        <v>1826.4250337027306</v>
      </c>
      <c r="AA59" s="95">
        <v>708.0538994777013</v>
      </c>
      <c r="AB59" s="97">
        <v>43.549</v>
      </c>
      <c r="AC59" s="80">
        <v>21813.115</v>
      </c>
      <c r="AD59" s="95">
        <v>500.8867023353005</v>
      </c>
      <c r="AE59" s="80"/>
      <c r="AF59" s="80"/>
      <c r="AG59" s="95"/>
      <c r="AH59" s="92">
        <v>43.549</v>
      </c>
      <c r="AI59" s="82">
        <v>21813.115</v>
      </c>
      <c r="AJ59" s="95">
        <v>500.8867023353005</v>
      </c>
      <c r="AK59" s="97">
        <v>0.3365</v>
      </c>
      <c r="AL59" s="80">
        <v>256.531</v>
      </c>
      <c r="AM59" s="95">
        <v>762.3506686478454</v>
      </c>
      <c r="AN59" s="97">
        <v>19.3708</v>
      </c>
      <c r="AO59" s="80">
        <v>5166.289</v>
      </c>
      <c r="AP59" s="99">
        <v>266.7049889524439</v>
      </c>
      <c r="AQ59" s="614"/>
    </row>
    <row r="60" spans="1:43" ht="27" customHeight="1">
      <c r="A60" s="611"/>
      <c r="B60" s="615" t="s">
        <v>36</v>
      </c>
      <c r="C60" s="616" t="s">
        <v>24</v>
      </c>
      <c r="D60" s="30">
        <f aca="true" t="shared" si="10" ref="D60:G61">D56+D58</f>
        <v>2.3865</v>
      </c>
      <c r="E60" s="188">
        <f t="shared" si="10"/>
        <v>0.02</v>
      </c>
      <c r="F60" s="609">
        <f t="shared" si="10"/>
        <v>2.4065</v>
      </c>
      <c r="G60" s="233">
        <f t="shared" si="10"/>
        <v>0.248</v>
      </c>
      <c r="H60" s="45"/>
      <c r="I60" s="609">
        <f>I56+I58</f>
        <v>0.248</v>
      </c>
      <c r="J60" s="233"/>
      <c r="K60" s="233"/>
      <c r="L60" s="610">
        <f t="shared" si="0"/>
        <v>2.6544999999999996</v>
      </c>
      <c r="M60" s="607"/>
      <c r="N60" s="683"/>
      <c r="O60" s="678"/>
      <c r="P60" s="100">
        <v>134.63617059411442</v>
      </c>
      <c r="Q60" s="93">
        <v>186.63966221109328</v>
      </c>
      <c r="R60" s="93">
        <v>138.625201078953</v>
      </c>
      <c r="S60" s="101">
        <v>98.0618556701031</v>
      </c>
      <c r="T60" s="102">
        <v>91.50515014913938</v>
      </c>
      <c r="U60" s="93">
        <v>93.31370442037971</v>
      </c>
      <c r="V60" s="103">
        <v>51.37355584082156</v>
      </c>
      <c r="W60" s="104">
        <v>65.42842908133424</v>
      </c>
      <c r="X60" s="93">
        <v>127.35818654262718</v>
      </c>
      <c r="Y60" s="100">
        <v>55.76274471796858</v>
      </c>
      <c r="Z60" s="93">
        <v>67.77697275452687</v>
      </c>
      <c r="AA60" s="93">
        <v>121.54525946906429</v>
      </c>
      <c r="AB60" s="105">
        <v>183.31236078899627</v>
      </c>
      <c r="AC60" s="102">
        <v>213.6806824701561</v>
      </c>
      <c r="AD60" s="93">
        <v>116.56643422759451</v>
      </c>
      <c r="AE60" s="102"/>
      <c r="AF60" s="106"/>
      <c r="AG60" s="93"/>
      <c r="AH60" s="100">
        <v>183.31236078899627</v>
      </c>
      <c r="AI60" s="103">
        <v>213.6806824701561</v>
      </c>
      <c r="AJ60" s="93">
        <v>116.56643422759451</v>
      </c>
      <c r="AK60" s="107">
        <v>117.7711738484398</v>
      </c>
      <c r="AL60" s="93">
        <v>128.8686357594209</v>
      </c>
      <c r="AM60" s="93">
        <v>109.42290167308893</v>
      </c>
      <c r="AN60" s="107">
        <v>35.99954570797282</v>
      </c>
      <c r="AO60" s="104">
        <v>117.35684937486074</v>
      </c>
      <c r="AP60" s="108">
        <v>325.9953620716655</v>
      </c>
      <c r="AQ60" s="614"/>
    </row>
    <row r="61" spans="1:43" ht="27" customHeight="1">
      <c r="A61" s="600"/>
      <c r="B61" s="602"/>
      <c r="C61" s="602" t="s">
        <v>29</v>
      </c>
      <c r="D61" s="617">
        <f t="shared" si="10"/>
        <v>839.7215859110163</v>
      </c>
      <c r="E61" s="368">
        <f t="shared" si="10"/>
        <v>26.428</v>
      </c>
      <c r="F61" s="612">
        <f t="shared" si="10"/>
        <v>866.1495859110163</v>
      </c>
      <c r="G61" s="528">
        <f t="shared" si="10"/>
        <v>261.255</v>
      </c>
      <c r="H61" s="44"/>
      <c r="I61" s="612">
        <f>I57+I59</f>
        <v>261.255</v>
      </c>
      <c r="J61" s="528"/>
      <c r="K61" s="528"/>
      <c r="L61" s="613">
        <f t="shared" si="0"/>
        <v>1127.4045859110163</v>
      </c>
      <c r="M61" s="607"/>
      <c r="N61" s="672" t="s">
        <v>83</v>
      </c>
      <c r="O61" s="673"/>
      <c r="P61" s="83">
        <v>4492.32</v>
      </c>
      <c r="Q61" s="84">
        <v>251391.986</v>
      </c>
      <c r="R61" s="85">
        <v>55.960391512625996</v>
      </c>
      <c r="S61" s="109"/>
      <c r="T61" s="81"/>
      <c r="U61" s="88"/>
      <c r="V61" s="79"/>
      <c r="W61" s="79"/>
      <c r="X61" s="88"/>
      <c r="Y61" s="83"/>
      <c r="Z61" s="84"/>
      <c r="AA61" s="88"/>
      <c r="AB61" s="110"/>
      <c r="AC61" s="79"/>
      <c r="AD61" s="88"/>
      <c r="AE61" s="79"/>
      <c r="AF61" s="79"/>
      <c r="AG61" s="88"/>
      <c r="AH61" s="83"/>
      <c r="AI61" s="81"/>
      <c r="AJ61" s="88"/>
      <c r="AK61" s="110">
        <v>1499.64</v>
      </c>
      <c r="AL61" s="79">
        <v>88182.247</v>
      </c>
      <c r="AM61" s="88">
        <v>58.80227721319783</v>
      </c>
      <c r="AN61" s="110">
        <v>2992.68</v>
      </c>
      <c r="AO61" s="79">
        <v>163209.739</v>
      </c>
      <c r="AP61" s="91">
        <v>54.53631494179131</v>
      </c>
      <c r="AQ61" s="614"/>
    </row>
    <row r="62" spans="1:43" ht="27" customHeight="1">
      <c r="A62" s="607" t="s">
        <v>128</v>
      </c>
      <c r="B62" s="615" t="s">
        <v>84</v>
      </c>
      <c r="C62" s="616" t="s">
        <v>24</v>
      </c>
      <c r="D62" s="31">
        <v>0.1349</v>
      </c>
      <c r="E62" s="158">
        <v>11.29</v>
      </c>
      <c r="F62" s="609">
        <f aca="true" t="shared" si="11" ref="F62:F69">D62+E62</f>
        <v>11.4249</v>
      </c>
      <c r="G62" s="225">
        <v>16.3944</v>
      </c>
      <c r="H62" s="40"/>
      <c r="I62" s="609">
        <f aca="true" t="shared" si="12" ref="I62:I67">G62+H62</f>
        <v>16.3944</v>
      </c>
      <c r="J62" s="225">
        <v>0.129</v>
      </c>
      <c r="K62" s="225"/>
      <c r="L62" s="610">
        <f t="shared" si="0"/>
        <v>27.9483</v>
      </c>
      <c r="M62" s="607"/>
      <c r="N62" s="672"/>
      <c r="O62" s="673"/>
      <c r="P62" s="449">
        <v>4452.575</v>
      </c>
      <c r="Q62" s="450">
        <v>165621.451</v>
      </c>
      <c r="R62" s="451">
        <v>37.196779616289454</v>
      </c>
      <c r="S62" s="452"/>
      <c r="T62" s="450"/>
      <c r="U62" s="454"/>
      <c r="V62" s="450"/>
      <c r="W62" s="450"/>
      <c r="X62" s="454"/>
      <c r="Y62" s="449"/>
      <c r="Z62" s="450"/>
      <c r="AA62" s="454"/>
      <c r="AB62" s="457"/>
      <c r="AC62" s="450"/>
      <c r="AD62" s="454"/>
      <c r="AE62" s="450"/>
      <c r="AF62" s="450"/>
      <c r="AG62" s="454"/>
      <c r="AH62" s="449"/>
      <c r="AI62" s="453"/>
      <c r="AJ62" s="454"/>
      <c r="AK62" s="457">
        <v>1656.51</v>
      </c>
      <c r="AL62" s="450">
        <v>60948.549</v>
      </c>
      <c r="AM62" s="454">
        <v>36.79334806309651</v>
      </c>
      <c r="AN62" s="457">
        <v>2796.065</v>
      </c>
      <c r="AO62" s="450">
        <v>104672.902</v>
      </c>
      <c r="AP62" s="455">
        <v>37.43578994050567</v>
      </c>
      <c r="AQ62" s="614"/>
    </row>
    <row r="63" spans="1:43" ht="27" customHeight="1" thickBot="1">
      <c r="A63" s="611" t="s">
        <v>85</v>
      </c>
      <c r="B63" s="602"/>
      <c r="C63" s="602" t="s">
        <v>29</v>
      </c>
      <c r="D63" s="66">
        <v>7.390439876002013</v>
      </c>
      <c r="E63" s="163">
        <v>570.888</v>
      </c>
      <c r="F63" s="612">
        <f t="shared" si="11"/>
        <v>578.278439876002</v>
      </c>
      <c r="G63" s="226">
        <v>566.575</v>
      </c>
      <c r="H63" s="67"/>
      <c r="I63" s="612">
        <f t="shared" si="12"/>
        <v>566.575</v>
      </c>
      <c r="J63" s="226">
        <v>7.298</v>
      </c>
      <c r="K63" s="226"/>
      <c r="L63" s="613">
        <f t="shared" si="0"/>
        <v>1152.151439876002</v>
      </c>
      <c r="M63" s="607"/>
      <c r="N63" s="684"/>
      <c r="O63" s="685"/>
      <c r="P63" s="116">
        <v>100.8926295458246</v>
      </c>
      <c r="Q63" s="117">
        <v>151.78709308614862</v>
      </c>
      <c r="R63" s="117">
        <v>150.44418385111882</v>
      </c>
      <c r="S63" s="132"/>
      <c r="T63" s="130"/>
      <c r="U63" s="117"/>
      <c r="V63" s="130"/>
      <c r="W63" s="133"/>
      <c r="X63" s="117"/>
      <c r="Y63" s="116"/>
      <c r="Z63" s="117"/>
      <c r="AA63" s="117"/>
      <c r="AB63" s="134"/>
      <c r="AC63" s="130"/>
      <c r="AD63" s="117"/>
      <c r="AE63" s="130"/>
      <c r="AF63" s="135"/>
      <c r="AG63" s="117"/>
      <c r="AH63" s="116"/>
      <c r="AI63" s="130"/>
      <c r="AJ63" s="117"/>
      <c r="AK63" s="134">
        <v>90.53009037071918</v>
      </c>
      <c r="AL63" s="117">
        <v>144.68309491666488</v>
      </c>
      <c r="AM63" s="117">
        <v>159.81768528473802</v>
      </c>
      <c r="AN63" s="134">
        <v>107.03184654147881</v>
      </c>
      <c r="AO63" s="133">
        <v>155.92358278172128</v>
      </c>
      <c r="AP63" s="136">
        <v>145.6796157593106</v>
      </c>
      <c r="AQ63" s="614"/>
    </row>
    <row r="64" spans="1:43" ht="27" customHeight="1" thickTop="1">
      <c r="A64" s="611" t="s">
        <v>128</v>
      </c>
      <c r="B64" s="615" t="s">
        <v>86</v>
      </c>
      <c r="C64" s="616" t="s">
        <v>24</v>
      </c>
      <c r="D64" s="31">
        <v>6.013</v>
      </c>
      <c r="E64" s="158">
        <v>12.09</v>
      </c>
      <c r="F64" s="609">
        <f t="shared" si="11"/>
        <v>18.103</v>
      </c>
      <c r="G64" s="225"/>
      <c r="H64" s="40"/>
      <c r="I64" s="609"/>
      <c r="J64" s="225">
        <v>172.027</v>
      </c>
      <c r="K64" s="225"/>
      <c r="L64" s="610">
        <f t="shared" si="0"/>
        <v>190.13</v>
      </c>
      <c r="M64" s="607"/>
      <c r="N64" s="674" t="s">
        <v>87</v>
      </c>
      <c r="O64" s="673"/>
      <c r="P64" s="459">
        <v>12836.04985</v>
      </c>
      <c r="Q64" s="460">
        <v>2340349.9390000002</v>
      </c>
      <c r="R64" s="461">
        <v>182.3263360885125</v>
      </c>
      <c r="S64" s="462">
        <v>193.44010000000003</v>
      </c>
      <c r="T64" s="463">
        <v>152579.3</v>
      </c>
      <c r="U64" s="464">
        <v>788.7676857073583</v>
      </c>
      <c r="V64" s="463">
        <v>671.0285</v>
      </c>
      <c r="W64" s="463">
        <v>293806.763</v>
      </c>
      <c r="X64" s="464">
        <v>437.84543130433354</v>
      </c>
      <c r="Y64" s="459">
        <v>864.4686</v>
      </c>
      <c r="Z64" s="460">
        <v>446386.06299999997</v>
      </c>
      <c r="AA64" s="464">
        <v>516.3704766141881</v>
      </c>
      <c r="AB64" s="473">
        <v>5471.383849999999</v>
      </c>
      <c r="AC64" s="463">
        <v>1005535.6779999998</v>
      </c>
      <c r="AD64" s="464">
        <v>183.78086889297668</v>
      </c>
      <c r="AE64" s="463"/>
      <c r="AF64" s="463"/>
      <c r="AG64" s="464"/>
      <c r="AH64" s="459">
        <v>5471.383849999999</v>
      </c>
      <c r="AI64" s="463">
        <v>1005535.6779999998</v>
      </c>
      <c r="AJ64" s="464">
        <v>183.78086889297668</v>
      </c>
      <c r="AK64" s="473">
        <v>2506.9797999999996</v>
      </c>
      <c r="AL64" s="463">
        <v>462588.387</v>
      </c>
      <c r="AM64" s="464">
        <v>184.5201891933872</v>
      </c>
      <c r="AN64" s="473">
        <v>3993.2176</v>
      </c>
      <c r="AO64" s="463">
        <v>425839.811</v>
      </c>
      <c r="AP64" s="467">
        <v>106.64077284443502</v>
      </c>
      <c r="AQ64" s="614"/>
    </row>
    <row r="65" spans="1:43" ht="27" customHeight="1">
      <c r="A65" s="611" t="s">
        <v>88</v>
      </c>
      <c r="B65" s="602" t="s">
        <v>89</v>
      </c>
      <c r="C65" s="602" t="s">
        <v>29</v>
      </c>
      <c r="D65" s="66">
        <v>519.5231912833565</v>
      </c>
      <c r="E65" s="163">
        <v>1044.576</v>
      </c>
      <c r="F65" s="612">
        <f t="shared" si="11"/>
        <v>1564.0991912833565</v>
      </c>
      <c r="G65" s="226"/>
      <c r="H65" s="67"/>
      <c r="I65" s="612"/>
      <c r="J65" s="226">
        <v>23693.099</v>
      </c>
      <c r="K65" s="226"/>
      <c r="L65" s="613">
        <f t="shared" si="0"/>
        <v>25257.198191283354</v>
      </c>
      <c r="M65" s="607"/>
      <c r="N65" s="672"/>
      <c r="O65" s="686"/>
      <c r="P65" s="92">
        <v>11210.310669999999</v>
      </c>
      <c r="Q65" s="80">
        <v>2088214.9649999999</v>
      </c>
      <c r="R65" s="93">
        <v>186.27627962071458</v>
      </c>
      <c r="S65" s="112">
        <v>217.133</v>
      </c>
      <c r="T65" s="80">
        <v>163503.566</v>
      </c>
      <c r="U65" s="95">
        <v>753.0111314263607</v>
      </c>
      <c r="V65" s="80">
        <v>1292.0647000000001</v>
      </c>
      <c r="W65" s="80">
        <v>575126.904</v>
      </c>
      <c r="X65" s="95">
        <v>445.1223719679053</v>
      </c>
      <c r="Y65" s="92">
        <v>1509.1977000000002</v>
      </c>
      <c r="Z65" s="80">
        <v>738630.47</v>
      </c>
      <c r="AA65" s="95">
        <v>489.41929211792456</v>
      </c>
      <c r="AB65" s="97">
        <v>3339.06497</v>
      </c>
      <c r="AC65" s="80">
        <v>660790.0980000001</v>
      </c>
      <c r="AD65" s="111">
        <v>197.89674772336045</v>
      </c>
      <c r="AE65" s="80"/>
      <c r="AF65" s="80"/>
      <c r="AG65" s="95"/>
      <c r="AH65" s="92">
        <v>3339.06497</v>
      </c>
      <c r="AI65" s="82">
        <v>660790.0980000001</v>
      </c>
      <c r="AJ65" s="95">
        <v>197.89674772336045</v>
      </c>
      <c r="AK65" s="97">
        <v>2671.9429</v>
      </c>
      <c r="AL65" s="80">
        <v>430727.423</v>
      </c>
      <c r="AM65" s="95">
        <v>161.20382774646868</v>
      </c>
      <c r="AN65" s="97">
        <v>3690.1050999999998</v>
      </c>
      <c r="AO65" s="80">
        <v>258066.974</v>
      </c>
      <c r="AP65" s="99">
        <v>69.93485741097184</v>
      </c>
      <c r="AQ65" s="614"/>
    </row>
    <row r="66" spans="1:43" ht="27" customHeight="1" thickBot="1">
      <c r="A66" s="611" t="s">
        <v>128</v>
      </c>
      <c r="B66" s="615" t="s">
        <v>90</v>
      </c>
      <c r="C66" s="616" t="s">
        <v>24</v>
      </c>
      <c r="D66" s="31">
        <v>0.05</v>
      </c>
      <c r="E66" s="158">
        <v>0.024</v>
      </c>
      <c r="F66" s="609">
        <f t="shared" si="11"/>
        <v>0.07400000000000001</v>
      </c>
      <c r="G66" s="225">
        <v>0.105</v>
      </c>
      <c r="H66" s="40"/>
      <c r="I66" s="609">
        <f t="shared" si="12"/>
        <v>0.105</v>
      </c>
      <c r="J66" s="225">
        <v>459.068</v>
      </c>
      <c r="K66" s="225"/>
      <c r="L66" s="610">
        <f t="shared" si="0"/>
        <v>459.247</v>
      </c>
      <c r="M66" s="607"/>
      <c r="N66" s="687"/>
      <c r="O66" s="688"/>
      <c r="P66" s="118">
        <v>114.50217775275982</v>
      </c>
      <c r="Q66" s="119">
        <v>112.07418672052283</v>
      </c>
      <c r="R66" s="119">
        <v>97.87952414540126</v>
      </c>
      <c r="S66" s="120">
        <v>89.08830071891423</v>
      </c>
      <c r="T66" s="121">
        <v>93.31863746629232</v>
      </c>
      <c r="U66" s="121">
        <v>104.7484761896238</v>
      </c>
      <c r="V66" s="122">
        <v>51.93458965328903</v>
      </c>
      <c r="W66" s="121">
        <v>51.085553632872646</v>
      </c>
      <c r="X66" s="121">
        <v>98.36518199896355</v>
      </c>
      <c r="Y66" s="123">
        <v>57.28001043203286</v>
      </c>
      <c r="Z66" s="121">
        <v>60.43428766213774</v>
      </c>
      <c r="AA66" s="121">
        <v>105.50676790439428</v>
      </c>
      <c r="AB66" s="124">
        <v>163.85976011721627</v>
      </c>
      <c r="AC66" s="122">
        <v>152.17172306961533</v>
      </c>
      <c r="AD66" s="121">
        <v>92.86704860348875</v>
      </c>
      <c r="AE66" s="121"/>
      <c r="AF66" s="121"/>
      <c r="AG66" s="121"/>
      <c r="AH66" s="123">
        <v>163.85976011721627</v>
      </c>
      <c r="AI66" s="122">
        <v>152.17172306961533</v>
      </c>
      <c r="AJ66" s="121">
        <v>92.86704860348875</v>
      </c>
      <c r="AK66" s="139">
        <v>93.82609935264708</v>
      </c>
      <c r="AL66" s="125">
        <v>107.39701312214802</v>
      </c>
      <c r="AM66" s="126">
        <v>114.46390062374267</v>
      </c>
      <c r="AN66" s="127">
        <v>108.21419693439086</v>
      </c>
      <c r="AO66" s="119">
        <v>165.01135515310068</v>
      </c>
      <c r="AP66" s="128">
        <v>152.48586583620389</v>
      </c>
      <c r="AQ66" s="614"/>
    </row>
    <row r="67" spans="1:43" ht="27" customHeight="1">
      <c r="A67" s="611" t="s">
        <v>35</v>
      </c>
      <c r="B67" s="602"/>
      <c r="C67" s="602" t="s">
        <v>29</v>
      </c>
      <c r="D67" s="66">
        <v>5.399999909397934</v>
      </c>
      <c r="E67" s="163">
        <v>0.518</v>
      </c>
      <c r="F67" s="612">
        <f t="shared" si="11"/>
        <v>5.917999909397934</v>
      </c>
      <c r="G67" s="226">
        <v>11.88</v>
      </c>
      <c r="H67" s="67"/>
      <c r="I67" s="612">
        <f t="shared" si="12"/>
        <v>11.88</v>
      </c>
      <c r="J67" s="226">
        <v>55429.988</v>
      </c>
      <c r="K67" s="226"/>
      <c r="L67" s="613">
        <f t="shared" si="0"/>
        <v>55447.78599990939</v>
      </c>
      <c r="M67" s="607"/>
      <c r="N67" s="669"/>
      <c r="O67" s="668"/>
      <c r="P67" s="620"/>
      <c r="Q67" s="620"/>
      <c r="R67" s="620"/>
      <c r="S67" s="620"/>
      <c r="T67" s="620"/>
      <c r="U67" s="620"/>
      <c r="V67" s="620"/>
      <c r="W67" s="620"/>
      <c r="X67" s="620"/>
      <c r="Y67" s="620"/>
      <c r="Z67" s="620"/>
      <c r="AA67" s="620"/>
      <c r="AB67" s="620"/>
      <c r="AC67" s="620"/>
      <c r="AD67" s="620"/>
      <c r="AE67" s="620"/>
      <c r="AF67" s="620"/>
      <c r="AG67" s="620"/>
      <c r="AH67" s="620"/>
      <c r="AI67" s="620"/>
      <c r="AJ67" s="620"/>
      <c r="AK67" s="620"/>
      <c r="AL67" s="620"/>
      <c r="AM67" s="620"/>
      <c r="AN67" s="620"/>
      <c r="AO67" s="620"/>
      <c r="AP67" s="620"/>
      <c r="AQ67" s="620"/>
    </row>
    <row r="68" spans="1:43" ht="27" customHeight="1">
      <c r="A68" s="607"/>
      <c r="B68" s="615" t="s">
        <v>31</v>
      </c>
      <c r="C68" s="616" t="s">
        <v>24</v>
      </c>
      <c r="D68" s="31">
        <v>0.221</v>
      </c>
      <c r="E68" s="158">
        <v>0.3453</v>
      </c>
      <c r="F68" s="609">
        <f t="shared" si="11"/>
        <v>0.5663</v>
      </c>
      <c r="G68" s="225"/>
      <c r="H68" s="40"/>
      <c r="I68" s="609"/>
      <c r="J68" s="225">
        <v>32.9749</v>
      </c>
      <c r="K68" s="225">
        <v>0.937</v>
      </c>
      <c r="L68" s="610">
        <f t="shared" si="0"/>
        <v>34.478199999999994</v>
      </c>
      <c r="M68" s="607"/>
      <c r="N68" s="669"/>
      <c r="O68" s="668"/>
      <c r="P68" s="577"/>
      <c r="Q68" s="577"/>
      <c r="R68" s="577"/>
      <c r="S68" s="577"/>
      <c r="T68" s="577"/>
      <c r="U68" s="577"/>
      <c r="V68" s="577"/>
      <c r="W68" s="577"/>
      <c r="X68" s="577"/>
      <c r="Y68" s="577"/>
      <c r="Z68" s="577"/>
      <c r="AA68" s="577"/>
      <c r="AB68" s="577"/>
      <c r="AC68" s="577"/>
      <c r="AD68" s="577"/>
      <c r="AE68" s="577"/>
      <c r="AF68" s="577"/>
      <c r="AG68" s="577"/>
      <c r="AH68" s="577"/>
      <c r="AI68" s="577"/>
      <c r="AJ68" s="577"/>
      <c r="AK68" s="577"/>
      <c r="AL68" s="577"/>
      <c r="AM68" s="577"/>
      <c r="AN68" s="577"/>
      <c r="AO68" s="577"/>
      <c r="AP68" s="577"/>
      <c r="AQ68" s="577"/>
    </row>
    <row r="69" spans="1:43" ht="27" customHeight="1" thickBot="1">
      <c r="A69" s="621" t="s">
        <v>128</v>
      </c>
      <c r="B69" s="622" t="s">
        <v>89</v>
      </c>
      <c r="C69" s="622" t="s">
        <v>29</v>
      </c>
      <c r="D69" s="68">
        <v>15.6815997368916</v>
      </c>
      <c r="E69" s="196">
        <v>19.838</v>
      </c>
      <c r="F69" s="623">
        <f t="shared" si="11"/>
        <v>35.5195997368916</v>
      </c>
      <c r="G69" s="229"/>
      <c r="H69" s="69"/>
      <c r="I69" s="623"/>
      <c r="J69" s="229">
        <v>6304.698</v>
      </c>
      <c r="K69" s="229">
        <v>34.618</v>
      </c>
      <c r="L69" s="624">
        <f t="shared" si="0"/>
        <v>6374.835599736893</v>
      </c>
      <c r="M69" s="607"/>
      <c r="N69" s="669"/>
      <c r="O69" s="668"/>
      <c r="P69" s="577"/>
      <c r="Q69" s="577"/>
      <c r="R69" s="577"/>
      <c r="S69" s="577"/>
      <c r="T69" s="577"/>
      <c r="U69" s="577"/>
      <c r="V69" s="577"/>
      <c r="W69" s="577"/>
      <c r="X69" s="577"/>
      <c r="Y69" s="577"/>
      <c r="Z69" s="577"/>
      <c r="AA69" s="577"/>
      <c r="AB69" s="577"/>
      <c r="AC69" s="577"/>
      <c r="AD69" s="577"/>
      <c r="AE69" s="577"/>
      <c r="AF69" s="577"/>
      <c r="AG69" s="577"/>
      <c r="AH69" s="577"/>
      <c r="AI69" s="577"/>
      <c r="AJ69" s="577"/>
      <c r="AK69" s="577"/>
      <c r="AL69" s="577"/>
      <c r="AM69" s="577"/>
      <c r="AN69" s="577"/>
      <c r="AO69" s="577"/>
      <c r="AP69" s="577"/>
      <c r="AQ69" s="577"/>
    </row>
    <row r="70" spans="1:43" ht="27" customHeight="1">
      <c r="A70" s="1"/>
      <c r="B70" s="1"/>
      <c r="C70" s="1"/>
      <c r="D70" s="625"/>
      <c r="E70" s="550"/>
      <c r="F70" s="626"/>
      <c r="G70" s="551"/>
      <c r="H70" s="6"/>
      <c r="I70" s="626"/>
      <c r="J70" s="551"/>
      <c r="K70" s="551"/>
      <c r="L70" s="6"/>
      <c r="M70" s="1"/>
      <c r="N70" s="666"/>
      <c r="O70" s="66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Q70" s="576"/>
    </row>
    <row r="71" spans="1:43" ht="27" customHeight="1" thickBot="1">
      <c r="A71" s="38"/>
      <c r="B71" s="810" t="s">
        <v>156</v>
      </c>
      <c r="C71" s="38"/>
      <c r="D71" s="627"/>
      <c r="E71" s="553"/>
      <c r="F71" s="141"/>
      <c r="G71" s="554"/>
      <c r="H71" s="141"/>
      <c r="I71" s="141"/>
      <c r="J71" s="554"/>
      <c r="K71" s="208"/>
      <c r="L71" s="65" t="s">
        <v>131</v>
      </c>
      <c r="M71" s="1"/>
      <c r="N71" s="666"/>
      <c r="AQ71" s="576"/>
    </row>
    <row r="72" spans="1:43" ht="27" customHeight="1">
      <c r="A72" s="600"/>
      <c r="B72" s="601"/>
      <c r="C72" s="601"/>
      <c r="D72" s="603" t="s">
        <v>4</v>
      </c>
      <c r="E72" s="555" t="s">
        <v>5</v>
      </c>
      <c r="F72" s="628" t="s">
        <v>6</v>
      </c>
      <c r="G72" s="559" t="s">
        <v>7</v>
      </c>
      <c r="H72" s="629" t="s">
        <v>8</v>
      </c>
      <c r="I72" s="628" t="s">
        <v>9</v>
      </c>
      <c r="J72" s="559" t="s">
        <v>10</v>
      </c>
      <c r="K72" s="584" t="s">
        <v>11</v>
      </c>
      <c r="L72" s="630" t="s">
        <v>12</v>
      </c>
      <c r="M72" s="607"/>
      <c r="N72" s="666"/>
      <c r="AQ72" s="576"/>
    </row>
    <row r="73" spans="1:43" ht="27" customHeight="1">
      <c r="A73" s="611" t="s">
        <v>85</v>
      </c>
      <c r="B73" s="615" t="s">
        <v>36</v>
      </c>
      <c r="C73" s="616" t="s">
        <v>24</v>
      </c>
      <c r="D73" s="30">
        <f aca="true" t="shared" si="13" ref="D73:K74">D62+D64+D66+D68</f>
        <v>6.4189</v>
      </c>
      <c r="E73" s="188">
        <f t="shared" si="13"/>
        <v>23.7493</v>
      </c>
      <c r="F73" s="609">
        <f>F62+F64+F66+F68</f>
        <v>30.168200000000006</v>
      </c>
      <c r="G73" s="233">
        <f t="shared" si="13"/>
        <v>16.4994</v>
      </c>
      <c r="H73" s="45"/>
      <c r="I73" s="609">
        <f>I62+I64+I66+I68</f>
        <v>16.4994</v>
      </c>
      <c r="J73" s="233">
        <f t="shared" si="13"/>
        <v>664.1989</v>
      </c>
      <c r="K73" s="233">
        <f t="shared" si="13"/>
        <v>0.937</v>
      </c>
      <c r="L73" s="610">
        <f aca="true" t="shared" si="14" ref="L73:L136">F73+J73+I73+K73</f>
        <v>711.8035</v>
      </c>
      <c r="M73" s="607"/>
      <c r="N73" s="666"/>
      <c r="AQ73" s="576"/>
    </row>
    <row r="74" spans="1:43" ht="27" customHeight="1">
      <c r="A74" s="604" t="s">
        <v>88</v>
      </c>
      <c r="B74" s="602"/>
      <c r="C74" s="602" t="s">
        <v>29</v>
      </c>
      <c r="D74" s="617">
        <f t="shared" si="13"/>
        <v>547.995230805648</v>
      </c>
      <c r="E74" s="368">
        <f t="shared" si="13"/>
        <v>1635.82</v>
      </c>
      <c r="F74" s="612">
        <f>F63+F65+F67+F69</f>
        <v>2183.815230805648</v>
      </c>
      <c r="G74" s="528">
        <f t="shared" si="13"/>
        <v>578.455</v>
      </c>
      <c r="H74" s="44"/>
      <c r="I74" s="612">
        <f>I63+I65+I67+I69</f>
        <v>578.455</v>
      </c>
      <c r="J74" s="528">
        <f t="shared" si="13"/>
        <v>85435.083</v>
      </c>
      <c r="K74" s="528">
        <f t="shared" si="13"/>
        <v>34.618</v>
      </c>
      <c r="L74" s="613">
        <f t="shared" si="14"/>
        <v>88231.97123080565</v>
      </c>
      <c r="M74" s="607"/>
      <c r="N74" s="666"/>
      <c r="AQ74" s="576"/>
    </row>
    <row r="75" spans="1:43" ht="27" customHeight="1">
      <c r="A75" s="607" t="s">
        <v>128</v>
      </c>
      <c r="B75" s="615" t="s">
        <v>71</v>
      </c>
      <c r="C75" s="616" t="s">
        <v>24</v>
      </c>
      <c r="D75" s="31">
        <v>1.6194</v>
      </c>
      <c r="E75" s="158">
        <v>1.1096</v>
      </c>
      <c r="F75" s="609">
        <f aca="true" t="shared" si="15" ref="F75:F133">D75+E75</f>
        <v>2.729</v>
      </c>
      <c r="G75" s="225">
        <v>35.5206</v>
      </c>
      <c r="H75" s="40"/>
      <c r="I75" s="609">
        <f aca="true" t="shared" si="16" ref="I75:I133">G75+H75</f>
        <v>35.5206</v>
      </c>
      <c r="J75" s="225">
        <v>0.1109</v>
      </c>
      <c r="K75" s="225">
        <v>1.4318</v>
      </c>
      <c r="L75" s="610">
        <f t="shared" si="14"/>
        <v>39.792300000000004</v>
      </c>
      <c r="M75" s="607"/>
      <c r="N75" s="666"/>
      <c r="AQ75" s="576"/>
    </row>
    <row r="76" spans="1:43" ht="27" customHeight="1">
      <c r="A76" s="611" t="s">
        <v>52</v>
      </c>
      <c r="B76" s="602"/>
      <c r="C76" s="602" t="s">
        <v>29</v>
      </c>
      <c r="D76" s="66">
        <v>2856.5351520725944</v>
      </c>
      <c r="E76" s="163">
        <v>1480.717</v>
      </c>
      <c r="F76" s="612">
        <f t="shared" si="15"/>
        <v>4337.252152072595</v>
      </c>
      <c r="G76" s="226">
        <v>26482.08</v>
      </c>
      <c r="H76" s="67"/>
      <c r="I76" s="612">
        <f t="shared" si="16"/>
        <v>26482.08</v>
      </c>
      <c r="J76" s="226">
        <v>304.504</v>
      </c>
      <c r="K76" s="226">
        <v>1057.307</v>
      </c>
      <c r="L76" s="613">
        <f t="shared" si="14"/>
        <v>32181.143152072596</v>
      </c>
      <c r="M76" s="607"/>
      <c r="N76" s="666"/>
      <c r="AQ76" s="576"/>
    </row>
    <row r="77" spans="1:43" ht="27" customHeight="1">
      <c r="A77" s="611" t="s">
        <v>128</v>
      </c>
      <c r="B77" s="615" t="s">
        <v>92</v>
      </c>
      <c r="C77" s="616" t="s">
        <v>24</v>
      </c>
      <c r="D77" s="31"/>
      <c r="E77" s="158">
        <v>0.1637</v>
      </c>
      <c r="F77" s="609">
        <f t="shared" si="15"/>
        <v>0.1637</v>
      </c>
      <c r="G77" s="225">
        <v>2.1454</v>
      </c>
      <c r="H77" s="40"/>
      <c r="I77" s="609">
        <f t="shared" si="16"/>
        <v>2.1454</v>
      </c>
      <c r="J77" s="225">
        <v>0.02</v>
      </c>
      <c r="K77" s="225">
        <v>0.046</v>
      </c>
      <c r="L77" s="610">
        <f t="shared" si="14"/>
        <v>2.3750999999999998</v>
      </c>
      <c r="M77" s="607"/>
      <c r="N77" s="666"/>
      <c r="AQ77" s="576"/>
    </row>
    <row r="78" spans="1:43" ht="27" customHeight="1">
      <c r="A78" s="611" t="s">
        <v>128</v>
      </c>
      <c r="B78" s="602"/>
      <c r="C78" s="602" t="s">
        <v>29</v>
      </c>
      <c r="D78" s="66"/>
      <c r="E78" s="163">
        <v>15.013</v>
      </c>
      <c r="F78" s="612">
        <f t="shared" si="15"/>
        <v>15.013</v>
      </c>
      <c r="G78" s="226">
        <v>293.911</v>
      </c>
      <c r="H78" s="67"/>
      <c r="I78" s="612">
        <f t="shared" si="16"/>
        <v>293.911</v>
      </c>
      <c r="J78" s="226">
        <v>8.64</v>
      </c>
      <c r="K78" s="226">
        <v>4.968</v>
      </c>
      <c r="L78" s="613">
        <f t="shared" si="14"/>
        <v>322.53200000000004</v>
      </c>
      <c r="M78" s="607"/>
      <c r="N78" s="666"/>
      <c r="AQ78" s="576"/>
    </row>
    <row r="79" spans="1:43" ht="27" customHeight="1">
      <c r="A79" s="611" t="s">
        <v>93</v>
      </c>
      <c r="B79" s="615" t="s">
        <v>94</v>
      </c>
      <c r="C79" s="616" t="s">
        <v>24</v>
      </c>
      <c r="D79" s="31"/>
      <c r="E79" s="158"/>
      <c r="F79" s="609"/>
      <c r="G79" s="225"/>
      <c r="H79" s="40"/>
      <c r="I79" s="609"/>
      <c r="J79" s="225"/>
      <c r="K79" s="225"/>
      <c r="L79" s="610"/>
      <c r="M79" s="607"/>
      <c r="N79" s="666"/>
      <c r="AQ79" s="576"/>
    </row>
    <row r="80" spans="1:43" ht="27" customHeight="1">
      <c r="A80" s="611"/>
      <c r="B80" s="602" t="s">
        <v>95</v>
      </c>
      <c r="C80" s="602" t="s">
        <v>29</v>
      </c>
      <c r="D80" s="66"/>
      <c r="E80" s="163"/>
      <c r="F80" s="612"/>
      <c r="G80" s="226"/>
      <c r="H80" s="67"/>
      <c r="I80" s="612"/>
      <c r="J80" s="226"/>
      <c r="K80" s="226"/>
      <c r="L80" s="613"/>
      <c r="M80" s="607"/>
      <c r="N80" s="666"/>
      <c r="AQ80" s="576"/>
    </row>
    <row r="81" spans="1:43" ht="27" customHeight="1">
      <c r="A81" s="611"/>
      <c r="B81" s="615" t="s">
        <v>96</v>
      </c>
      <c r="C81" s="616" t="s">
        <v>24</v>
      </c>
      <c r="D81" s="31"/>
      <c r="E81" s="158"/>
      <c r="F81" s="609"/>
      <c r="G81" s="225"/>
      <c r="H81" s="40"/>
      <c r="I81" s="609"/>
      <c r="J81" s="225"/>
      <c r="K81" s="225"/>
      <c r="L81" s="610"/>
      <c r="M81" s="607"/>
      <c r="N81" s="666"/>
      <c r="AQ81" s="576"/>
    </row>
    <row r="82" spans="1:43" ht="27" customHeight="1">
      <c r="A82" s="611" t="s">
        <v>28</v>
      </c>
      <c r="B82" s="602"/>
      <c r="C82" s="602" t="s">
        <v>29</v>
      </c>
      <c r="D82" s="66"/>
      <c r="E82" s="163"/>
      <c r="F82" s="612"/>
      <c r="G82" s="226"/>
      <c r="H82" s="67"/>
      <c r="I82" s="612"/>
      <c r="J82" s="226"/>
      <c r="K82" s="226"/>
      <c r="L82" s="613"/>
      <c r="M82" s="607"/>
      <c r="N82" s="666"/>
      <c r="AQ82" s="576"/>
    </row>
    <row r="83" spans="1:43" ht="27" customHeight="1">
      <c r="A83" s="611"/>
      <c r="B83" s="615" t="s">
        <v>31</v>
      </c>
      <c r="C83" s="616" t="s">
        <v>24</v>
      </c>
      <c r="D83" s="31">
        <v>5.4268</v>
      </c>
      <c r="E83" s="158">
        <v>5.0496</v>
      </c>
      <c r="F83" s="609">
        <f t="shared" si="15"/>
        <v>10.4764</v>
      </c>
      <c r="G83" s="225">
        <v>222.3712</v>
      </c>
      <c r="H83" s="40"/>
      <c r="I83" s="609">
        <f t="shared" si="16"/>
        <v>222.3712</v>
      </c>
      <c r="J83" s="225">
        <v>3.3405</v>
      </c>
      <c r="K83" s="225">
        <v>7.6557</v>
      </c>
      <c r="L83" s="610">
        <f t="shared" si="14"/>
        <v>243.8438</v>
      </c>
      <c r="M83" s="607"/>
      <c r="N83" s="666"/>
      <c r="AQ83" s="576"/>
    </row>
    <row r="84" spans="1:43" ht="27" customHeight="1">
      <c r="A84" s="611"/>
      <c r="B84" s="602" t="s">
        <v>97</v>
      </c>
      <c r="C84" s="602" t="s">
        <v>29</v>
      </c>
      <c r="D84" s="66">
        <v>3378.0855033219386</v>
      </c>
      <c r="E84" s="163">
        <v>2899.88</v>
      </c>
      <c r="F84" s="612">
        <f t="shared" si="15"/>
        <v>6277.965503321939</v>
      </c>
      <c r="G84" s="226">
        <v>73148.508</v>
      </c>
      <c r="H84" s="67"/>
      <c r="I84" s="612">
        <f t="shared" si="16"/>
        <v>73148.508</v>
      </c>
      <c r="J84" s="226">
        <v>1855.205</v>
      </c>
      <c r="K84" s="226">
        <v>3056.239</v>
      </c>
      <c r="L84" s="613">
        <f t="shared" si="14"/>
        <v>84337.91750332194</v>
      </c>
      <c r="M84" s="607"/>
      <c r="N84" s="666"/>
      <c r="AQ84" s="576"/>
    </row>
    <row r="85" spans="1:43" ht="27" customHeight="1">
      <c r="A85" s="611" t="s">
        <v>35</v>
      </c>
      <c r="B85" s="615" t="s">
        <v>36</v>
      </c>
      <c r="C85" s="616" t="s">
        <v>24</v>
      </c>
      <c r="D85" s="30">
        <f aca="true" t="shared" si="17" ref="D85:K86">D75+D77+D79+D81+D83</f>
        <v>7.0462</v>
      </c>
      <c r="E85" s="188">
        <f t="shared" si="17"/>
        <v>6.3229</v>
      </c>
      <c r="F85" s="609">
        <f t="shared" si="17"/>
        <v>13.3691</v>
      </c>
      <c r="G85" s="566">
        <f t="shared" si="17"/>
        <v>260.0372</v>
      </c>
      <c r="H85" s="45"/>
      <c r="I85" s="609">
        <f>I75+I77+I79+I81+I83</f>
        <v>260.0372</v>
      </c>
      <c r="J85" s="233">
        <f t="shared" si="17"/>
        <v>3.4714</v>
      </c>
      <c r="K85" s="233">
        <f t="shared" si="17"/>
        <v>9.1335</v>
      </c>
      <c r="L85" s="610">
        <f t="shared" si="14"/>
        <v>286.01120000000003</v>
      </c>
      <c r="M85" s="607"/>
      <c r="N85" s="666"/>
      <c r="AQ85" s="576"/>
    </row>
    <row r="86" spans="1:43" ht="27" customHeight="1">
      <c r="A86" s="600"/>
      <c r="B86" s="602"/>
      <c r="C86" s="602" t="s">
        <v>29</v>
      </c>
      <c r="D86" s="617">
        <f t="shared" si="17"/>
        <v>6234.620655394533</v>
      </c>
      <c r="E86" s="368">
        <f t="shared" si="17"/>
        <v>4395.610000000001</v>
      </c>
      <c r="F86" s="612">
        <f t="shared" si="17"/>
        <v>10630.230655394535</v>
      </c>
      <c r="G86" s="528">
        <f t="shared" si="17"/>
        <v>99924.49900000001</v>
      </c>
      <c r="H86" s="44"/>
      <c r="I86" s="612">
        <f>I76+I78+I80+I82+I84</f>
        <v>99924.49900000001</v>
      </c>
      <c r="J86" s="528">
        <f t="shared" si="17"/>
        <v>2168.349</v>
      </c>
      <c r="K86" s="528">
        <f t="shared" si="17"/>
        <v>4118.514</v>
      </c>
      <c r="L86" s="613">
        <f t="shared" si="14"/>
        <v>116841.59265539455</v>
      </c>
      <c r="M86" s="607"/>
      <c r="N86" s="666"/>
      <c r="AQ86" s="576"/>
    </row>
    <row r="87" spans="1:43" ht="27" customHeight="1">
      <c r="A87" s="607" t="s">
        <v>98</v>
      </c>
      <c r="B87" s="1"/>
      <c r="C87" s="616" t="s">
        <v>24</v>
      </c>
      <c r="D87" s="31">
        <v>0.0676</v>
      </c>
      <c r="E87" s="158">
        <v>0.4232</v>
      </c>
      <c r="F87" s="609">
        <f t="shared" si="15"/>
        <v>0.4908</v>
      </c>
      <c r="G87" s="225">
        <v>4.6862</v>
      </c>
      <c r="H87" s="40"/>
      <c r="I87" s="609">
        <f t="shared" si="16"/>
        <v>4.6862</v>
      </c>
      <c r="J87" s="225">
        <v>1.3526</v>
      </c>
      <c r="K87" s="225">
        <v>0.1495</v>
      </c>
      <c r="L87" s="610">
        <f t="shared" si="14"/>
        <v>6.6791</v>
      </c>
      <c r="M87" s="607"/>
      <c r="N87" s="666"/>
      <c r="AQ87" s="576"/>
    </row>
    <row r="88" spans="1:43" ht="27" customHeight="1">
      <c r="A88" s="600"/>
      <c r="B88" s="601"/>
      <c r="C88" s="602" t="s">
        <v>29</v>
      </c>
      <c r="D88" s="66">
        <v>166.89239719985255</v>
      </c>
      <c r="E88" s="163">
        <v>663.82</v>
      </c>
      <c r="F88" s="612">
        <f t="shared" si="15"/>
        <v>830.7123971998526</v>
      </c>
      <c r="G88" s="226">
        <v>5497.619</v>
      </c>
      <c r="H88" s="67"/>
      <c r="I88" s="612">
        <f t="shared" si="16"/>
        <v>5497.619</v>
      </c>
      <c r="J88" s="226">
        <v>3103.038</v>
      </c>
      <c r="K88" s="226">
        <v>291.251</v>
      </c>
      <c r="L88" s="613">
        <f t="shared" si="14"/>
        <v>9722.620397199853</v>
      </c>
      <c r="M88" s="607"/>
      <c r="N88" s="666"/>
      <c r="AQ88" s="576"/>
    </row>
    <row r="89" spans="1:43" ht="27" customHeight="1">
      <c r="A89" s="607" t="s">
        <v>99</v>
      </c>
      <c r="B89" s="1"/>
      <c r="C89" s="616" t="s">
        <v>24</v>
      </c>
      <c r="D89" s="31"/>
      <c r="E89" s="158"/>
      <c r="F89" s="609"/>
      <c r="G89" s="225">
        <v>1674.144</v>
      </c>
      <c r="H89" s="40"/>
      <c r="I89" s="609">
        <f t="shared" si="16"/>
        <v>1674.144</v>
      </c>
      <c r="J89" s="225">
        <v>0.25</v>
      </c>
      <c r="K89" s="225">
        <v>384.2508</v>
      </c>
      <c r="L89" s="610">
        <f t="shared" si="14"/>
        <v>2058.6448</v>
      </c>
      <c r="M89" s="607"/>
      <c r="N89" s="666"/>
      <c r="AQ89" s="576"/>
    </row>
    <row r="90" spans="1:43" ht="27" customHeight="1">
      <c r="A90" s="600"/>
      <c r="B90" s="601"/>
      <c r="C90" s="602" t="s">
        <v>29</v>
      </c>
      <c r="D90" s="66"/>
      <c r="E90" s="163"/>
      <c r="F90" s="612"/>
      <c r="G90" s="226">
        <v>271465.162</v>
      </c>
      <c r="H90" s="67"/>
      <c r="I90" s="612">
        <f t="shared" si="16"/>
        <v>271465.162</v>
      </c>
      <c r="J90" s="226">
        <v>80.735</v>
      </c>
      <c r="K90" s="226">
        <v>57724.302</v>
      </c>
      <c r="L90" s="613">
        <f t="shared" si="14"/>
        <v>329270.199</v>
      </c>
      <c r="M90" s="607"/>
      <c r="N90" s="666"/>
      <c r="AQ90" s="576"/>
    </row>
    <row r="91" spans="1:43" ht="27" customHeight="1">
      <c r="A91" s="607" t="s">
        <v>100</v>
      </c>
      <c r="B91" s="1"/>
      <c r="C91" s="616" t="s">
        <v>24</v>
      </c>
      <c r="D91" s="31"/>
      <c r="E91" s="158">
        <v>0.3467</v>
      </c>
      <c r="F91" s="609">
        <f t="shared" si="15"/>
        <v>0.3467</v>
      </c>
      <c r="G91" s="225">
        <v>0.007</v>
      </c>
      <c r="H91" s="40"/>
      <c r="I91" s="609">
        <f t="shared" si="16"/>
        <v>0.007</v>
      </c>
      <c r="J91" s="225">
        <v>0.0015</v>
      </c>
      <c r="K91" s="225"/>
      <c r="L91" s="610">
        <f t="shared" si="14"/>
        <v>0.3552</v>
      </c>
      <c r="M91" s="607"/>
      <c r="N91" s="666"/>
      <c r="AQ91" s="576"/>
    </row>
    <row r="92" spans="1:43" ht="27" customHeight="1">
      <c r="A92" s="600"/>
      <c r="B92" s="601"/>
      <c r="C92" s="602" t="s">
        <v>29</v>
      </c>
      <c r="D92" s="66"/>
      <c r="E92" s="163">
        <v>222.718</v>
      </c>
      <c r="F92" s="612">
        <f t="shared" si="15"/>
        <v>222.718</v>
      </c>
      <c r="G92" s="226">
        <v>20.239</v>
      </c>
      <c r="H92" s="67"/>
      <c r="I92" s="612">
        <f t="shared" si="16"/>
        <v>20.239</v>
      </c>
      <c r="J92" s="226">
        <v>3.969</v>
      </c>
      <c r="K92" s="226"/>
      <c r="L92" s="613">
        <f t="shared" si="14"/>
        <v>246.926</v>
      </c>
      <c r="M92" s="607"/>
      <c r="N92" s="666"/>
      <c r="AQ92" s="576"/>
    </row>
    <row r="93" spans="1:43" ht="27" customHeight="1">
      <c r="A93" s="607" t="s">
        <v>101</v>
      </c>
      <c r="B93" s="1"/>
      <c r="C93" s="616" t="s">
        <v>24</v>
      </c>
      <c r="D93" s="31">
        <v>0.264</v>
      </c>
      <c r="E93" s="158">
        <v>1.1314</v>
      </c>
      <c r="F93" s="609">
        <f t="shared" si="15"/>
        <v>1.3954</v>
      </c>
      <c r="G93" s="225">
        <v>3.4378</v>
      </c>
      <c r="H93" s="40"/>
      <c r="I93" s="609">
        <f t="shared" si="16"/>
        <v>3.4378</v>
      </c>
      <c r="J93" s="225">
        <v>0.0138</v>
      </c>
      <c r="K93" s="225">
        <v>0.062</v>
      </c>
      <c r="L93" s="610">
        <f t="shared" si="14"/>
        <v>4.909000000000001</v>
      </c>
      <c r="M93" s="607"/>
      <c r="N93" s="666"/>
      <c r="AQ93" s="576"/>
    </row>
    <row r="94" spans="1:43" ht="27" customHeight="1">
      <c r="A94" s="600"/>
      <c r="B94" s="601"/>
      <c r="C94" s="602" t="s">
        <v>29</v>
      </c>
      <c r="D94" s="66">
        <v>366.8759938444956</v>
      </c>
      <c r="E94" s="163">
        <v>1974.218</v>
      </c>
      <c r="F94" s="612">
        <f t="shared" si="15"/>
        <v>2341.093993844496</v>
      </c>
      <c r="G94" s="226">
        <v>4955.948</v>
      </c>
      <c r="H94" s="67"/>
      <c r="I94" s="612">
        <f t="shared" si="16"/>
        <v>4955.948</v>
      </c>
      <c r="J94" s="226">
        <v>24.35</v>
      </c>
      <c r="K94" s="226">
        <v>34.387</v>
      </c>
      <c r="L94" s="613">
        <f t="shared" si="14"/>
        <v>7355.778993844496</v>
      </c>
      <c r="M94" s="607"/>
      <c r="N94" s="666"/>
      <c r="AQ94" s="576"/>
    </row>
    <row r="95" spans="1:43" ht="27" customHeight="1">
      <c r="A95" s="607" t="s">
        <v>102</v>
      </c>
      <c r="B95" s="1"/>
      <c r="C95" s="616" t="s">
        <v>24</v>
      </c>
      <c r="D95" s="31"/>
      <c r="E95" s="158"/>
      <c r="F95" s="609"/>
      <c r="G95" s="225">
        <v>0.008</v>
      </c>
      <c r="H95" s="40"/>
      <c r="I95" s="609">
        <f t="shared" si="16"/>
        <v>0.008</v>
      </c>
      <c r="J95" s="225">
        <v>0.007</v>
      </c>
      <c r="K95" s="225"/>
      <c r="L95" s="610">
        <f t="shared" si="14"/>
        <v>0.015</v>
      </c>
      <c r="M95" s="607"/>
      <c r="N95" s="666"/>
      <c r="AQ95" s="576"/>
    </row>
    <row r="96" spans="1:43" ht="27" customHeight="1">
      <c r="A96" s="600"/>
      <c r="B96" s="601"/>
      <c r="C96" s="602" t="s">
        <v>29</v>
      </c>
      <c r="D96" s="66"/>
      <c r="E96" s="163"/>
      <c r="F96" s="612"/>
      <c r="G96" s="226">
        <v>10.303</v>
      </c>
      <c r="H96" s="67"/>
      <c r="I96" s="612">
        <f t="shared" si="16"/>
        <v>10.303</v>
      </c>
      <c r="J96" s="226">
        <v>5.292</v>
      </c>
      <c r="K96" s="226"/>
      <c r="L96" s="613">
        <f t="shared" si="14"/>
        <v>15.595</v>
      </c>
      <c r="M96" s="607"/>
      <c r="N96" s="666"/>
      <c r="AQ96" s="576"/>
    </row>
    <row r="97" spans="1:43" ht="27" customHeight="1">
      <c r="A97" s="607" t="s">
        <v>103</v>
      </c>
      <c r="B97" s="1"/>
      <c r="C97" s="616" t="s">
        <v>24</v>
      </c>
      <c r="D97" s="31"/>
      <c r="E97" s="158"/>
      <c r="F97" s="609"/>
      <c r="G97" s="225"/>
      <c r="H97" s="40"/>
      <c r="I97" s="609"/>
      <c r="J97" s="225">
        <v>0.007</v>
      </c>
      <c r="K97" s="225"/>
      <c r="L97" s="610">
        <f>F97+J97+I97+K97</f>
        <v>0.007</v>
      </c>
      <c r="M97" s="607"/>
      <c r="N97" s="666"/>
      <c r="AQ97" s="576"/>
    </row>
    <row r="98" spans="1:43" ht="27" customHeight="1">
      <c r="A98" s="600"/>
      <c r="B98" s="601"/>
      <c r="C98" s="602" t="s">
        <v>29</v>
      </c>
      <c r="D98" s="66"/>
      <c r="E98" s="163"/>
      <c r="F98" s="612"/>
      <c r="G98" s="226"/>
      <c r="H98" s="67"/>
      <c r="I98" s="612"/>
      <c r="J98" s="226">
        <v>6.048</v>
      </c>
      <c r="K98" s="226"/>
      <c r="L98" s="613">
        <f>F98+J98+I98+K98</f>
        <v>6.048</v>
      </c>
      <c r="M98" s="607"/>
      <c r="N98" s="666"/>
      <c r="AQ98" s="576"/>
    </row>
    <row r="99" spans="1:43" ht="27" customHeight="1">
      <c r="A99" s="607" t="s">
        <v>104</v>
      </c>
      <c r="B99" s="1"/>
      <c r="C99" s="616" t="s">
        <v>24</v>
      </c>
      <c r="D99" s="31">
        <v>3.0919</v>
      </c>
      <c r="E99" s="158">
        <v>471.6796</v>
      </c>
      <c r="F99" s="609">
        <f t="shared" si="15"/>
        <v>474.7715</v>
      </c>
      <c r="G99" s="225">
        <v>356.49705</v>
      </c>
      <c r="H99" s="40"/>
      <c r="I99" s="609">
        <f t="shared" si="16"/>
        <v>356.49705</v>
      </c>
      <c r="J99" s="225">
        <v>10.0298</v>
      </c>
      <c r="K99" s="225">
        <v>5.1563</v>
      </c>
      <c r="L99" s="610">
        <f>F99+J99+I99+K99</f>
        <v>846.45465</v>
      </c>
      <c r="M99" s="607"/>
      <c r="N99" s="666"/>
      <c r="AQ99" s="576"/>
    </row>
    <row r="100" spans="1:43" ht="27" customHeight="1">
      <c r="A100" s="600"/>
      <c r="B100" s="601"/>
      <c r="C100" s="602" t="s">
        <v>29</v>
      </c>
      <c r="D100" s="66">
        <v>7499.371914174334</v>
      </c>
      <c r="E100" s="163">
        <v>156450.805</v>
      </c>
      <c r="F100" s="612">
        <f t="shared" si="15"/>
        <v>163950.1769141743</v>
      </c>
      <c r="G100" s="226">
        <v>188665.6</v>
      </c>
      <c r="H100" s="67"/>
      <c r="I100" s="612">
        <f t="shared" si="16"/>
        <v>188665.6</v>
      </c>
      <c r="J100" s="226">
        <v>10490.722</v>
      </c>
      <c r="K100" s="226">
        <v>2286.486</v>
      </c>
      <c r="L100" s="613">
        <f>F100+J100+I100+K100</f>
        <v>365392.9849141743</v>
      </c>
      <c r="M100" s="607"/>
      <c r="N100" s="666"/>
      <c r="AQ100" s="576"/>
    </row>
    <row r="101" spans="1:43" ht="27" customHeight="1">
      <c r="A101" s="607" t="s">
        <v>105</v>
      </c>
      <c r="B101" s="1"/>
      <c r="C101" s="616" t="s">
        <v>24</v>
      </c>
      <c r="D101" s="30">
        <f aca="true" t="shared" si="18" ref="D101:K102">D10+D12+D24+D30+D38+D40+D42+D44+D46+D48+D50+D52+D54+D60+D73+D85+D87+D89+D91+D93+D95+D97+D99</f>
        <v>180.52630000000002</v>
      </c>
      <c r="E101" s="188">
        <f t="shared" si="18"/>
        <v>666.4555</v>
      </c>
      <c r="F101" s="609">
        <f t="shared" si="18"/>
        <v>846.9818</v>
      </c>
      <c r="G101" s="581">
        <f>G10+G12+G24+G30+G38+G40+G42+G44+G46+G48+G50+G52+G54+G60+G73+G85+G87+G89+G91+G93+G95+G97+G99</f>
        <v>5338.936949999999</v>
      </c>
      <c r="H101" s="631"/>
      <c r="I101" s="609">
        <f>I10+I12+I24+I30+I38+I40+I42+I44+I46+I48+I50+I52+I54+I60+I73+I85+I87+I89+I91+I93+I95+I97+I99</f>
        <v>5338.936949999999</v>
      </c>
      <c r="J101" s="566">
        <f t="shared" si="18"/>
        <v>971.0308999999999</v>
      </c>
      <c r="K101" s="566">
        <f t="shared" si="18"/>
        <v>989.0379000000001</v>
      </c>
      <c r="L101" s="610">
        <f t="shared" si="14"/>
        <v>8145.987549999999</v>
      </c>
      <c r="M101" s="607"/>
      <c r="N101" s="666"/>
      <c r="AQ101" s="576"/>
    </row>
    <row r="102" spans="1:43" ht="27" customHeight="1">
      <c r="A102" s="600"/>
      <c r="B102" s="601"/>
      <c r="C102" s="602" t="s">
        <v>29</v>
      </c>
      <c r="D102" s="617">
        <f t="shared" si="18"/>
        <v>143449.37975318325</v>
      </c>
      <c r="E102" s="368">
        <f t="shared" si="18"/>
        <v>289336.97199999995</v>
      </c>
      <c r="F102" s="612">
        <f t="shared" si="18"/>
        <v>432786.3517531833</v>
      </c>
      <c r="G102" s="582">
        <f t="shared" si="18"/>
        <v>925602.4039999999</v>
      </c>
      <c r="H102" s="632"/>
      <c r="I102" s="612">
        <f>I11+I13+I25+I31+I39+I41+I43+I45+I47+I49+I51+I53+I55+I61+I74+I86+I88+I90+I92+I94+I96+I98+I100</f>
        <v>925602.4039999999</v>
      </c>
      <c r="J102" s="568">
        <f t="shared" si="18"/>
        <v>360008.747</v>
      </c>
      <c r="K102" s="568">
        <f t="shared" si="18"/>
        <v>254024.99899999995</v>
      </c>
      <c r="L102" s="613">
        <f t="shared" si="14"/>
        <v>1972422.501753183</v>
      </c>
      <c r="M102" s="607"/>
      <c r="N102" s="666"/>
      <c r="AQ102" s="576"/>
    </row>
    <row r="103" spans="1:43" ht="27" customHeight="1">
      <c r="A103" s="607" t="s">
        <v>128</v>
      </c>
      <c r="B103" s="615" t="s">
        <v>106</v>
      </c>
      <c r="C103" s="616" t="s">
        <v>24</v>
      </c>
      <c r="D103" s="31"/>
      <c r="E103" s="158"/>
      <c r="F103" s="609"/>
      <c r="G103" s="225">
        <v>0.5285</v>
      </c>
      <c r="H103" s="40"/>
      <c r="I103" s="609">
        <f t="shared" si="16"/>
        <v>0.5285</v>
      </c>
      <c r="J103" s="225">
        <v>1.794</v>
      </c>
      <c r="K103" s="225">
        <v>0.0711</v>
      </c>
      <c r="L103" s="610">
        <f t="shared" si="14"/>
        <v>2.3935999999999997</v>
      </c>
      <c r="M103" s="607"/>
      <c r="N103" s="666"/>
      <c r="AQ103" s="576"/>
    </row>
    <row r="104" spans="1:43" ht="27" customHeight="1">
      <c r="A104" s="607" t="s">
        <v>128</v>
      </c>
      <c r="B104" s="602"/>
      <c r="C104" s="602" t="s">
        <v>29</v>
      </c>
      <c r="D104" s="66"/>
      <c r="E104" s="163"/>
      <c r="F104" s="612"/>
      <c r="G104" s="226">
        <v>1309.468</v>
      </c>
      <c r="H104" s="67"/>
      <c r="I104" s="612">
        <f t="shared" si="16"/>
        <v>1309.468</v>
      </c>
      <c r="J104" s="226">
        <v>294.234</v>
      </c>
      <c r="K104" s="226">
        <v>254.719</v>
      </c>
      <c r="L104" s="613">
        <f t="shared" si="14"/>
        <v>1858.421</v>
      </c>
      <c r="M104" s="607"/>
      <c r="N104" s="666"/>
      <c r="AQ104" s="576"/>
    </row>
    <row r="105" spans="1:43" ht="27" customHeight="1">
      <c r="A105" s="611" t="s">
        <v>107</v>
      </c>
      <c r="B105" s="615" t="s">
        <v>108</v>
      </c>
      <c r="C105" s="616" t="s">
        <v>24</v>
      </c>
      <c r="D105" s="31">
        <v>0.868</v>
      </c>
      <c r="E105" s="158">
        <v>0.2776</v>
      </c>
      <c r="F105" s="609">
        <f t="shared" si="15"/>
        <v>1.1456</v>
      </c>
      <c r="G105" s="225">
        <v>24.3506</v>
      </c>
      <c r="H105" s="40"/>
      <c r="I105" s="609">
        <f t="shared" si="16"/>
        <v>24.3506</v>
      </c>
      <c r="J105" s="225">
        <v>2.2365</v>
      </c>
      <c r="K105" s="225">
        <v>2.1588</v>
      </c>
      <c r="L105" s="610">
        <f t="shared" si="14"/>
        <v>29.8915</v>
      </c>
      <c r="M105" s="607"/>
      <c r="N105" s="666"/>
      <c r="AQ105" s="576"/>
    </row>
    <row r="106" spans="1:43" ht="27" customHeight="1">
      <c r="A106" s="611" t="s">
        <v>128</v>
      </c>
      <c r="B106" s="602"/>
      <c r="C106" s="602" t="s">
        <v>29</v>
      </c>
      <c r="D106" s="66">
        <v>843.9605858398938</v>
      </c>
      <c r="E106" s="163">
        <v>171.093</v>
      </c>
      <c r="F106" s="612">
        <f t="shared" si="15"/>
        <v>1015.0535858398938</v>
      </c>
      <c r="G106" s="226">
        <v>8863.693</v>
      </c>
      <c r="H106" s="67"/>
      <c r="I106" s="612">
        <f t="shared" si="16"/>
        <v>8863.693</v>
      </c>
      <c r="J106" s="226">
        <v>2294.253</v>
      </c>
      <c r="K106" s="226">
        <v>1290.385</v>
      </c>
      <c r="L106" s="613">
        <f t="shared" si="14"/>
        <v>13463.384585839894</v>
      </c>
      <c r="M106" s="607"/>
      <c r="N106" s="666"/>
      <c r="AQ106" s="576"/>
    </row>
    <row r="107" spans="1:43" ht="27" customHeight="1">
      <c r="A107" s="611" t="s">
        <v>128</v>
      </c>
      <c r="B107" s="615" t="s">
        <v>109</v>
      </c>
      <c r="C107" s="616" t="s">
        <v>24</v>
      </c>
      <c r="D107" s="31">
        <v>0.2378</v>
      </c>
      <c r="E107" s="158">
        <v>1.2006</v>
      </c>
      <c r="F107" s="609">
        <f t="shared" si="15"/>
        <v>1.4384</v>
      </c>
      <c r="G107" s="225">
        <v>79.8307</v>
      </c>
      <c r="H107" s="40"/>
      <c r="I107" s="609">
        <f t="shared" si="16"/>
        <v>79.8307</v>
      </c>
      <c r="J107" s="225">
        <v>0.3963</v>
      </c>
      <c r="K107" s="225">
        <v>6.9734</v>
      </c>
      <c r="L107" s="610">
        <f t="shared" si="14"/>
        <v>88.63879999999999</v>
      </c>
      <c r="M107" s="607"/>
      <c r="N107" s="666"/>
      <c r="AQ107" s="576"/>
    </row>
    <row r="108" spans="1:43" ht="27" customHeight="1">
      <c r="A108" s="611"/>
      <c r="B108" s="602"/>
      <c r="C108" s="602" t="s">
        <v>29</v>
      </c>
      <c r="D108" s="66">
        <v>150.51959747455803</v>
      </c>
      <c r="E108" s="163">
        <v>1087.376</v>
      </c>
      <c r="F108" s="612">
        <f t="shared" si="15"/>
        <v>1237.895597474558</v>
      </c>
      <c r="G108" s="226">
        <v>46610.413</v>
      </c>
      <c r="H108" s="67"/>
      <c r="I108" s="612">
        <f t="shared" si="16"/>
        <v>46610.413</v>
      </c>
      <c r="J108" s="226">
        <v>330.588</v>
      </c>
      <c r="K108" s="226">
        <v>6062.994</v>
      </c>
      <c r="L108" s="613">
        <f t="shared" si="14"/>
        <v>54241.89059747456</v>
      </c>
      <c r="M108" s="607"/>
      <c r="N108" s="666"/>
      <c r="AQ108" s="576"/>
    </row>
    <row r="109" spans="1:43" ht="27" customHeight="1">
      <c r="A109" s="611" t="s">
        <v>110</v>
      </c>
      <c r="B109" s="615" t="s">
        <v>111</v>
      </c>
      <c r="C109" s="616" t="s">
        <v>24</v>
      </c>
      <c r="D109" s="31">
        <v>0.0113</v>
      </c>
      <c r="E109" s="158">
        <v>0.5291</v>
      </c>
      <c r="F109" s="609">
        <f t="shared" si="15"/>
        <v>0.5404</v>
      </c>
      <c r="G109" s="225">
        <v>1.5075</v>
      </c>
      <c r="H109" s="40"/>
      <c r="I109" s="609">
        <f t="shared" si="16"/>
        <v>1.5075</v>
      </c>
      <c r="J109" s="225">
        <v>0.016</v>
      </c>
      <c r="K109" s="225"/>
      <c r="L109" s="610">
        <f t="shared" si="14"/>
        <v>2.0639000000000003</v>
      </c>
      <c r="M109" s="607"/>
      <c r="N109" s="666"/>
      <c r="AQ109" s="576"/>
    </row>
    <row r="110" spans="1:43" ht="27" customHeight="1">
      <c r="A110" s="611"/>
      <c r="B110" s="602"/>
      <c r="C110" s="602" t="s">
        <v>29</v>
      </c>
      <c r="D110" s="66">
        <v>80.87039864314346</v>
      </c>
      <c r="E110" s="163">
        <v>1306.984</v>
      </c>
      <c r="F110" s="612">
        <f t="shared" si="15"/>
        <v>1387.8543986431434</v>
      </c>
      <c r="G110" s="226">
        <v>5295.014</v>
      </c>
      <c r="H110" s="67"/>
      <c r="I110" s="612">
        <f t="shared" si="16"/>
        <v>5295.014</v>
      </c>
      <c r="J110" s="226">
        <v>27.972</v>
      </c>
      <c r="K110" s="226"/>
      <c r="L110" s="613">
        <f t="shared" si="14"/>
        <v>6710.840398643144</v>
      </c>
      <c r="M110" s="607"/>
      <c r="N110" s="666"/>
      <c r="AQ110" s="576"/>
    </row>
    <row r="111" spans="1:43" ht="27" customHeight="1">
      <c r="A111" s="611"/>
      <c r="B111" s="615" t="s">
        <v>112</v>
      </c>
      <c r="C111" s="616" t="s">
        <v>24</v>
      </c>
      <c r="D111" s="31">
        <v>0.3528</v>
      </c>
      <c r="E111" s="158">
        <v>0.4213</v>
      </c>
      <c r="F111" s="609">
        <f t="shared" si="15"/>
        <v>0.7741</v>
      </c>
      <c r="G111" s="225">
        <v>4.3788</v>
      </c>
      <c r="H111" s="40"/>
      <c r="I111" s="609">
        <f t="shared" si="16"/>
        <v>4.3788</v>
      </c>
      <c r="J111" s="225">
        <v>2.8526</v>
      </c>
      <c r="K111" s="225">
        <v>1.0332</v>
      </c>
      <c r="L111" s="610">
        <f t="shared" si="14"/>
        <v>9.038699999999999</v>
      </c>
      <c r="M111" s="607"/>
      <c r="N111" s="666"/>
      <c r="AQ111" s="576"/>
    </row>
    <row r="112" spans="1:43" ht="27" customHeight="1">
      <c r="A112" s="611"/>
      <c r="B112" s="602"/>
      <c r="C112" s="602" t="s">
        <v>29</v>
      </c>
      <c r="D112" s="66">
        <v>480.7295919342417</v>
      </c>
      <c r="E112" s="163">
        <v>601.288</v>
      </c>
      <c r="F112" s="612">
        <f t="shared" si="15"/>
        <v>1082.0175919342416</v>
      </c>
      <c r="G112" s="226">
        <v>5168.667</v>
      </c>
      <c r="H112" s="67"/>
      <c r="I112" s="612">
        <f t="shared" si="16"/>
        <v>5168.667</v>
      </c>
      <c r="J112" s="226">
        <v>2637.697</v>
      </c>
      <c r="K112" s="226">
        <v>628.112</v>
      </c>
      <c r="L112" s="613">
        <f t="shared" si="14"/>
        <v>9516.49359193424</v>
      </c>
      <c r="M112" s="607"/>
      <c r="N112" s="666"/>
      <c r="AQ112" s="576"/>
    </row>
    <row r="113" spans="1:43" ht="27" customHeight="1">
      <c r="A113" s="611" t="s">
        <v>113</v>
      </c>
      <c r="B113" s="615" t="s">
        <v>114</v>
      </c>
      <c r="C113" s="616" t="s">
        <v>24</v>
      </c>
      <c r="D113" s="31"/>
      <c r="E113" s="158"/>
      <c r="F113" s="609"/>
      <c r="G113" s="225"/>
      <c r="H113" s="40"/>
      <c r="I113" s="609"/>
      <c r="J113" s="225">
        <v>1499.64</v>
      </c>
      <c r="K113" s="225">
        <v>2992.68</v>
      </c>
      <c r="L113" s="610">
        <f t="shared" si="14"/>
        <v>4492.32</v>
      </c>
      <c r="M113" s="607"/>
      <c r="N113" s="666"/>
      <c r="AQ113" s="576"/>
    </row>
    <row r="114" spans="1:43" ht="27" customHeight="1">
      <c r="A114" s="611"/>
      <c r="B114" s="602"/>
      <c r="C114" s="602" t="s">
        <v>29</v>
      </c>
      <c r="D114" s="66"/>
      <c r="E114" s="163"/>
      <c r="F114" s="612"/>
      <c r="G114" s="226"/>
      <c r="H114" s="67"/>
      <c r="I114" s="612"/>
      <c r="J114" s="226">
        <v>88182.247</v>
      </c>
      <c r="K114" s="226">
        <v>163209.739</v>
      </c>
      <c r="L114" s="613">
        <f t="shared" si="14"/>
        <v>251391.986</v>
      </c>
      <c r="M114" s="607"/>
      <c r="N114" s="666"/>
      <c r="AQ114" s="576"/>
    </row>
    <row r="115" spans="1:43" ht="27" customHeight="1">
      <c r="A115" s="611"/>
      <c r="B115" s="615" t="s">
        <v>115</v>
      </c>
      <c r="C115" s="616" t="s">
        <v>24</v>
      </c>
      <c r="D115" s="31">
        <v>0.0112</v>
      </c>
      <c r="E115" s="158">
        <v>0.011</v>
      </c>
      <c r="F115" s="609">
        <f t="shared" si="15"/>
        <v>0.022199999999999998</v>
      </c>
      <c r="G115" s="225">
        <v>0.2198</v>
      </c>
      <c r="H115" s="40"/>
      <c r="I115" s="609">
        <f t="shared" si="16"/>
        <v>0.2198</v>
      </c>
      <c r="J115" s="225"/>
      <c r="K115" s="225"/>
      <c r="L115" s="610">
        <f t="shared" si="14"/>
        <v>0.242</v>
      </c>
      <c r="M115" s="607"/>
      <c r="N115" s="666"/>
      <c r="AQ115" s="576"/>
    </row>
    <row r="116" spans="1:43" ht="27" customHeight="1">
      <c r="A116" s="611"/>
      <c r="B116" s="602"/>
      <c r="C116" s="602" t="s">
        <v>29</v>
      </c>
      <c r="D116" s="66">
        <v>6.95519988330454</v>
      </c>
      <c r="E116" s="163">
        <v>13.824</v>
      </c>
      <c r="F116" s="612">
        <f t="shared" si="15"/>
        <v>20.77919988330454</v>
      </c>
      <c r="G116" s="226">
        <v>470.07</v>
      </c>
      <c r="H116" s="67"/>
      <c r="I116" s="612">
        <f t="shared" si="16"/>
        <v>470.07</v>
      </c>
      <c r="J116" s="226"/>
      <c r="K116" s="226"/>
      <c r="L116" s="613">
        <f t="shared" si="14"/>
        <v>490.84919988330455</v>
      </c>
      <c r="M116" s="607"/>
      <c r="N116" s="666"/>
      <c r="AQ116" s="576"/>
    </row>
    <row r="117" spans="1:43" ht="27" customHeight="1">
      <c r="A117" s="611" t="s">
        <v>116</v>
      </c>
      <c r="B117" s="615" t="s">
        <v>117</v>
      </c>
      <c r="C117" s="616" t="s">
        <v>24</v>
      </c>
      <c r="D117" s="31">
        <v>0.453</v>
      </c>
      <c r="E117" s="158">
        <v>0.8</v>
      </c>
      <c r="F117" s="609">
        <f t="shared" si="15"/>
        <v>1.2530000000000001</v>
      </c>
      <c r="G117" s="225">
        <v>0.2385</v>
      </c>
      <c r="H117" s="40"/>
      <c r="I117" s="609">
        <f t="shared" si="16"/>
        <v>0.2385</v>
      </c>
      <c r="J117" s="225"/>
      <c r="K117" s="225">
        <v>0.645</v>
      </c>
      <c r="L117" s="610">
        <f t="shared" si="14"/>
        <v>2.1365</v>
      </c>
      <c r="M117" s="607"/>
      <c r="N117" s="666"/>
      <c r="AQ117" s="576"/>
    </row>
    <row r="118" spans="1:43" ht="27" customHeight="1">
      <c r="A118" s="611"/>
      <c r="B118" s="602"/>
      <c r="C118" s="602" t="s">
        <v>29</v>
      </c>
      <c r="D118" s="66">
        <v>192.45599677094236</v>
      </c>
      <c r="E118" s="163">
        <v>345.6</v>
      </c>
      <c r="F118" s="612">
        <f t="shared" si="15"/>
        <v>538.0559967709423</v>
      </c>
      <c r="G118" s="226">
        <v>123.552</v>
      </c>
      <c r="H118" s="67"/>
      <c r="I118" s="612">
        <f t="shared" si="16"/>
        <v>123.552</v>
      </c>
      <c r="J118" s="226"/>
      <c r="K118" s="226">
        <v>46.44</v>
      </c>
      <c r="L118" s="613">
        <f t="shared" si="14"/>
        <v>708.0479967709423</v>
      </c>
      <c r="M118" s="607"/>
      <c r="N118" s="666"/>
      <c r="AQ118" s="576"/>
    </row>
    <row r="119" spans="1:43" ht="27" customHeight="1">
      <c r="A119" s="611"/>
      <c r="B119" s="615" t="s">
        <v>118</v>
      </c>
      <c r="C119" s="616" t="s">
        <v>24</v>
      </c>
      <c r="D119" s="31">
        <v>5.9859</v>
      </c>
      <c r="E119" s="158">
        <v>0.4357</v>
      </c>
      <c r="F119" s="609">
        <f t="shared" si="15"/>
        <v>6.4216</v>
      </c>
      <c r="G119" s="225">
        <v>5.4731</v>
      </c>
      <c r="H119" s="40"/>
      <c r="I119" s="609">
        <f t="shared" si="16"/>
        <v>5.4731</v>
      </c>
      <c r="J119" s="225">
        <v>0.4892</v>
      </c>
      <c r="K119" s="225">
        <v>0.08</v>
      </c>
      <c r="L119" s="610">
        <f t="shared" si="14"/>
        <v>12.4639</v>
      </c>
      <c r="M119" s="607"/>
      <c r="N119" s="666"/>
      <c r="AQ119" s="576"/>
    </row>
    <row r="120" spans="1:43" ht="27" customHeight="1">
      <c r="A120" s="611"/>
      <c r="B120" s="602"/>
      <c r="C120" s="602" t="s">
        <v>29</v>
      </c>
      <c r="D120" s="66">
        <v>3326.9939441791616</v>
      </c>
      <c r="E120" s="163">
        <v>365.413</v>
      </c>
      <c r="F120" s="612">
        <f t="shared" si="15"/>
        <v>3692.4069441791617</v>
      </c>
      <c r="G120" s="226">
        <v>3885.617</v>
      </c>
      <c r="H120" s="67"/>
      <c r="I120" s="612">
        <f t="shared" si="16"/>
        <v>3885.617</v>
      </c>
      <c r="J120" s="226">
        <v>647.549</v>
      </c>
      <c r="K120" s="226">
        <v>56.16</v>
      </c>
      <c r="L120" s="613">
        <f t="shared" si="14"/>
        <v>8281.732944179163</v>
      </c>
      <c r="M120" s="607"/>
      <c r="N120" s="666"/>
      <c r="AQ120" s="576"/>
    </row>
    <row r="121" spans="1:43" ht="27" customHeight="1">
      <c r="A121" s="611" t="s">
        <v>35</v>
      </c>
      <c r="B121" s="615" t="s">
        <v>119</v>
      </c>
      <c r="C121" s="616" t="s">
        <v>24</v>
      </c>
      <c r="D121" s="31">
        <v>1.7478</v>
      </c>
      <c r="E121" s="158">
        <v>0.8932</v>
      </c>
      <c r="F121" s="609">
        <f t="shared" si="15"/>
        <v>2.641</v>
      </c>
      <c r="G121" s="225">
        <v>0.7624</v>
      </c>
      <c r="H121" s="40"/>
      <c r="I121" s="609">
        <f t="shared" si="16"/>
        <v>0.7624</v>
      </c>
      <c r="J121" s="225">
        <v>0.4015</v>
      </c>
      <c r="K121" s="225">
        <v>0.5382</v>
      </c>
      <c r="L121" s="610">
        <f t="shared" si="14"/>
        <v>4.3431</v>
      </c>
      <c r="M121" s="607"/>
      <c r="N121" s="666"/>
      <c r="AQ121" s="576"/>
    </row>
    <row r="122" spans="1:43" ht="27" customHeight="1">
      <c r="A122" s="611"/>
      <c r="B122" s="602"/>
      <c r="C122" s="633" t="s">
        <v>29</v>
      </c>
      <c r="D122" s="66">
        <v>2626.862355926082</v>
      </c>
      <c r="E122" s="163">
        <v>574.325</v>
      </c>
      <c r="F122" s="612">
        <f t="shared" si="15"/>
        <v>3201.187355926082</v>
      </c>
      <c r="G122" s="226">
        <v>565.637</v>
      </c>
      <c r="H122" s="67"/>
      <c r="I122" s="612">
        <f t="shared" si="16"/>
        <v>565.637</v>
      </c>
      <c r="J122" s="226">
        <v>195.761</v>
      </c>
      <c r="K122" s="226">
        <v>266.263</v>
      </c>
      <c r="L122" s="613">
        <f t="shared" si="14"/>
        <v>4228.848355926082</v>
      </c>
      <c r="M122" s="607"/>
      <c r="N122" s="666"/>
      <c r="AQ122" s="576"/>
    </row>
    <row r="123" spans="1:43" ht="27" customHeight="1">
      <c r="A123" s="607"/>
      <c r="B123" s="615" t="s">
        <v>31</v>
      </c>
      <c r="C123" s="616" t="s">
        <v>24</v>
      </c>
      <c r="D123" s="31">
        <v>3.183</v>
      </c>
      <c r="E123" s="158">
        <v>0.0045</v>
      </c>
      <c r="F123" s="609">
        <f t="shared" si="15"/>
        <v>3.1875</v>
      </c>
      <c r="G123" s="225">
        <v>13.4884</v>
      </c>
      <c r="H123" s="40"/>
      <c r="I123" s="609">
        <f t="shared" si="16"/>
        <v>13.4884</v>
      </c>
      <c r="J123" s="225">
        <v>6.474</v>
      </c>
      <c r="K123" s="225"/>
      <c r="L123" s="610">
        <f t="shared" si="14"/>
        <v>23.149900000000002</v>
      </c>
      <c r="M123" s="607"/>
      <c r="N123" s="666"/>
      <c r="AQ123" s="576"/>
    </row>
    <row r="124" spans="1:43" ht="27" customHeight="1">
      <c r="A124" s="607"/>
      <c r="B124" s="602" t="s">
        <v>120</v>
      </c>
      <c r="C124" s="602" t="s">
        <v>29</v>
      </c>
      <c r="D124" s="66">
        <v>1373.4305769563612</v>
      </c>
      <c r="E124" s="163">
        <v>3.888</v>
      </c>
      <c r="F124" s="612">
        <f t="shared" si="15"/>
        <v>1377.318576956361</v>
      </c>
      <c r="G124" s="226">
        <v>6057.235</v>
      </c>
      <c r="H124" s="67"/>
      <c r="I124" s="612">
        <f t="shared" si="16"/>
        <v>6057.235</v>
      </c>
      <c r="J124" s="226">
        <v>2002.257</v>
      </c>
      <c r="K124" s="226"/>
      <c r="L124" s="613">
        <f t="shared" si="14"/>
        <v>9436.81057695636</v>
      </c>
      <c r="M124" s="607"/>
      <c r="N124" s="666"/>
      <c r="AQ124" s="576"/>
    </row>
    <row r="125" spans="1:43" ht="27" customHeight="1">
      <c r="A125" s="607"/>
      <c r="B125" s="615" t="s">
        <v>36</v>
      </c>
      <c r="C125" s="616" t="s">
        <v>24</v>
      </c>
      <c r="D125" s="30">
        <f aca="true" t="shared" si="19" ref="D125:K126">D103+D105+D107+D109+D111+D113+D115+D117+D119+D121+D123</f>
        <v>12.8508</v>
      </c>
      <c r="E125" s="188">
        <f t="shared" si="19"/>
        <v>4.573</v>
      </c>
      <c r="F125" s="609">
        <f t="shared" si="19"/>
        <v>17.4238</v>
      </c>
      <c r="G125" s="566">
        <f t="shared" si="19"/>
        <v>130.7783</v>
      </c>
      <c r="H125" s="45"/>
      <c r="I125" s="609">
        <f>I103+I105+I107+I109+I111+I113+I115+I117+I119+I121+I123</f>
        <v>130.7783</v>
      </c>
      <c r="J125" s="233">
        <f>J103+J105+J107+J109+J111+J113+J115+J117+J119+J121+J123</f>
        <v>1514.3001</v>
      </c>
      <c r="K125" s="233">
        <f t="shared" si="19"/>
        <v>3004.1796999999997</v>
      </c>
      <c r="L125" s="610">
        <f>F125+J125+I125+K125</f>
        <v>4666.6819</v>
      </c>
      <c r="M125" s="607"/>
      <c r="N125" s="666"/>
      <c r="AQ125" s="576"/>
    </row>
    <row r="126" spans="1:43" ht="27" customHeight="1">
      <c r="A126" s="600"/>
      <c r="B126" s="602"/>
      <c r="C126" s="602" t="s">
        <v>29</v>
      </c>
      <c r="D126" s="617">
        <f t="shared" si="19"/>
        <v>9082.778247607688</v>
      </c>
      <c r="E126" s="368">
        <f t="shared" si="19"/>
        <v>4469.791</v>
      </c>
      <c r="F126" s="612">
        <f t="shared" si="19"/>
        <v>13552.569247607687</v>
      </c>
      <c r="G126" s="568">
        <f t="shared" si="19"/>
        <v>78349.36600000001</v>
      </c>
      <c r="H126" s="44"/>
      <c r="I126" s="612">
        <f>I104+I106+I108+I110+I112+I114+I116+I118+I120+I122+I124</f>
        <v>78349.36600000001</v>
      </c>
      <c r="J126" s="528">
        <f t="shared" si="19"/>
        <v>96612.558</v>
      </c>
      <c r="K126" s="568">
        <f t="shared" si="19"/>
        <v>171814.812</v>
      </c>
      <c r="L126" s="613">
        <f t="shared" si="14"/>
        <v>360329.3052476077</v>
      </c>
      <c r="M126" s="607"/>
      <c r="N126" s="666"/>
      <c r="AQ126" s="576"/>
    </row>
    <row r="127" spans="1:43" ht="27" customHeight="1">
      <c r="A127" s="607" t="s">
        <v>128</v>
      </c>
      <c r="B127" s="615" t="s">
        <v>121</v>
      </c>
      <c r="C127" s="616" t="s">
        <v>24</v>
      </c>
      <c r="D127" s="31"/>
      <c r="E127" s="158"/>
      <c r="F127" s="609"/>
      <c r="G127" s="225"/>
      <c r="H127" s="40"/>
      <c r="I127" s="609"/>
      <c r="J127" s="225"/>
      <c r="K127" s="225"/>
      <c r="L127" s="610"/>
      <c r="M127" s="607"/>
      <c r="N127" s="666"/>
      <c r="AQ127" s="576"/>
    </row>
    <row r="128" spans="1:43" ht="27" customHeight="1">
      <c r="A128" s="607" t="s">
        <v>128</v>
      </c>
      <c r="B128" s="602"/>
      <c r="C128" s="602" t="s">
        <v>29</v>
      </c>
      <c r="D128" s="66"/>
      <c r="E128" s="163"/>
      <c r="F128" s="612"/>
      <c r="G128" s="226"/>
      <c r="H128" s="67"/>
      <c r="I128" s="612"/>
      <c r="J128" s="226"/>
      <c r="K128" s="226"/>
      <c r="L128" s="613"/>
      <c r="M128" s="607"/>
      <c r="N128" s="666"/>
      <c r="AQ128" s="576"/>
    </row>
    <row r="129" spans="1:43" ht="27" customHeight="1">
      <c r="A129" s="611" t="s">
        <v>122</v>
      </c>
      <c r="B129" s="615" t="s">
        <v>123</v>
      </c>
      <c r="C129" s="616" t="s">
        <v>24</v>
      </c>
      <c r="D129" s="31">
        <v>0.045</v>
      </c>
      <c r="E129" s="158"/>
      <c r="F129" s="609">
        <f t="shared" si="15"/>
        <v>0.045</v>
      </c>
      <c r="G129" s="225"/>
      <c r="H129" s="40"/>
      <c r="I129" s="609"/>
      <c r="J129" s="225">
        <v>21.072</v>
      </c>
      <c r="K129" s="225"/>
      <c r="L129" s="610">
        <f t="shared" si="14"/>
        <v>21.117</v>
      </c>
      <c r="M129" s="607"/>
      <c r="N129" s="666"/>
      <c r="AQ129" s="576"/>
    </row>
    <row r="130" spans="1:43" ht="27" customHeight="1">
      <c r="A130" s="611"/>
      <c r="B130" s="602"/>
      <c r="C130" s="602" t="s">
        <v>29</v>
      </c>
      <c r="D130" s="66">
        <v>41.3099993068942</v>
      </c>
      <c r="E130" s="163"/>
      <c r="F130" s="612">
        <f t="shared" si="15"/>
        <v>41.3099993068942</v>
      </c>
      <c r="G130" s="226"/>
      <c r="H130" s="67"/>
      <c r="I130" s="612"/>
      <c r="J130" s="226">
        <v>5309.383</v>
      </c>
      <c r="K130" s="226"/>
      <c r="L130" s="613">
        <f t="shared" si="14"/>
        <v>5350.692999306894</v>
      </c>
      <c r="M130" s="607"/>
      <c r="N130" s="666"/>
      <c r="AQ130" s="576"/>
    </row>
    <row r="131" spans="1:43" ht="27" customHeight="1">
      <c r="A131" s="611" t="s">
        <v>124</v>
      </c>
      <c r="B131" s="615" t="s">
        <v>31</v>
      </c>
      <c r="C131" s="615" t="s">
        <v>24</v>
      </c>
      <c r="D131" s="70">
        <v>0.018</v>
      </c>
      <c r="E131" s="199"/>
      <c r="F131" s="634">
        <f t="shared" si="15"/>
        <v>0.018</v>
      </c>
      <c r="G131" s="238">
        <v>1.6686</v>
      </c>
      <c r="H131" s="71"/>
      <c r="I131" s="634">
        <f t="shared" si="16"/>
        <v>1.6686</v>
      </c>
      <c r="J131" s="238">
        <v>0.5768</v>
      </c>
      <c r="K131" s="238"/>
      <c r="L131" s="635">
        <f t="shared" si="14"/>
        <v>2.2634</v>
      </c>
      <c r="M131" s="607"/>
      <c r="N131" s="666"/>
      <c r="AQ131" s="576"/>
    </row>
    <row r="132" spans="1:43" ht="27" customHeight="1">
      <c r="A132" s="611"/>
      <c r="B132" s="615" t="s">
        <v>125</v>
      </c>
      <c r="C132" s="636" t="s">
        <v>126</v>
      </c>
      <c r="D132" s="445"/>
      <c r="E132" s="446"/>
      <c r="F132" s="637"/>
      <c r="G132" s="447"/>
      <c r="H132" s="448"/>
      <c r="I132" s="637"/>
      <c r="J132" s="447"/>
      <c r="K132" s="447"/>
      <c r="L132" s="638"/>
      <c r="M132" s="607"/>
      <c r="N132" s="666"/>
      <c r="AQ132" s="576"/>
    </row>
    <row r="133" spans="1:43" ht="27" customHeight="1">
      <c r="A133" s="611" t="s">
        <v>35</v>
      </c>
      <c r="B133" s="602"/>
      <c r="C133" s="602" t="s">
        <v>29</v>
      </c>
      <c r="D133" s="66">
        <v>5.83199990214977</v>
      </c>
      <c r="E133" s="163"/>
      <c r="F133" s="612">
        <f t="shared" si="15"/>
        <v>5.83199990214977</v>
      </c>
      <c r="G133" s="239">
        <v>1583.908</v>
      </c>
      <c r="H133" s="67"/>
      <c r="I133" s="612">
        <f t="shared" si="16"/>
        <v>1583.908</v>
      </c>
      <c r="J133" s="226">
        <v>657.699</v>
      </c>
      <c r="K133" s="571"/>
      <c r="L133" s="613">
        <f t="shared" si="14"/>
        <v>2247.4389999021496</v>
      </c>
      <c r="M133" s="607"/>
      <c r="N133" s="666"/>
      <c r="AQ133" s="576"/>
    </row>
    <row r="134" spans="1:43" ht="27" customHeight="1">
      <c r="A134" s="607"/>
      <c r="B134" s="615" t="s">
        <v>128</v>
      </c>
      <c r="C134" s="616" t="s">
        <v>24</v>
      </c>
      <c r="D134" s="639">
        <f>D127+D129+D131</f>
        <v>0.063</v>
      </c>
      <c r="E134" s="188"/>
      <c r="F134" s="609">
        <f>F127+F129+F131</f>
        <v>0.063</v>
      </c>
      <c r="G134" s="233">
        <f>G127+G129+G131</f>
        <v>1.6686</v>
      </c>
      <c r="H134" s="45"/>
      <c r="I134" s="609">
        <f>I127+I129+I131</f>
        <v>1.6686</v>
      </c>
      <c r="J134" s="233">
        <f>J127+J129+J131</f>
        <v>21.648799999999998</v>
      </c>
      <c r="K134" s="233"/>
      <c r="L134" s="610">
        <f t="shared" si="14"/>
        <v>23.380399999999998</v>
      </c>
      <c r="M134" s="607"/>
      <c r="N134" s="666"/>
      <c r="AQ134" s="576"/>
    </row>
    <row r="135" spans="1:43" ht="27" customHeight="1">
      <c r="A135" s="607"/>
      <c r="B135" s="615" t="s">
        <v>36</v>
      </c>
      <c r="C135" s="616" t="s">
        <v>126</v>
      </c>
      <c r="D135" s="205"/>
      <c r="E135" s="188"/>
      <c r="F135" s="609"/>
      <c r="G135" s="233"/>
      <c r="H135" s="45"/>
      <c r="I135" s="609"/>
      <c r="J135" s="233"/>
      <c r="K135" s="233"/>
      <c r="L135" s="610"/>
      <c r="M135" s="607"/>
      <c r="N135" s="666"/>
      <c r="AQ135" s="576"/>
    </row>
    <row r="136" spans="1:43" ht="27" customHeight="1">
      <c r="A136" s="600"/>
      <c r="B136" s="602"/>
      <c r="C136" s="602" t="s">
        <v>29</v>
      </c>
      <c r="D136" s="640">
        <f>D128+D130+D133</f>
        <v>47.141999209043966</v>
      </c>
      <c r="E136" s="368"/>
      <c r="F136" s="641">
        <f>F128+F130+F133</f>
        <v>47.141999209043966</v>
      </c>
      <c r="G136" s="536">
        <f>G128+G130+G133</f>
        <v>1583.908</v>
      </c>
      <c r="H136" s="44"/>
      <c r="I136" s="641">
        <f>I128+I130+I133</f>
        <v>1583.908</v>
      </c>
      <c r="J136" s="528">
        <f>J128+J130+J133</f>
        <v>5967.081999999999</v>
      </c>
      <c r="K136" s="528"/>
      <c r="L136" s="613">
        <f t="shared" si="14"/>
        <v>7598.131999209043</v>
      </c>
      <c r="M136" s="607"/>
      <c r="N136" s="666"/>
      <c r="AQ136" s="576"/>
    </row>
    <row r="137" spans="1:43" ht="27" customHeight="1">
      <c r="A137" s="607"/>
      <c r="B137" s="1" t="s">
        <v>128</v>
      </c>
      <c r="C137" s="642" t="s">
        <v>24</v>
      </c>
      <c r="D137" s="639">
        <f>D134+D125+D101</f>
        <v>193.44010000000003</v>
      </c>
      <c r="E137" s="592">
        <f aca="true" t="shared" si="20" ref="E137:K137">E134+E125+E101</f>
        <v>671.0285</v>
      </c>
      <c r="F137" s="643">
        <f>F134+F125+F101</f>
        <v>864.4686</v>
      </c>
      <c r="G137" s="542">
        <f t="shared" si="20"/>
        <v>5471.383849999999</v>
      </c>
      <c r="H137" s="644"/>
      <c r="I137" s="643">
        <f>I134+I125+I101</f>
        <v>5471.383849999999</v>
      </c>
      <c r="J137" s="595">
        <f t="shared" si="20"/>
        <v>2506.9797999999996</v>
      </c>
      <c r="K137" s="595">
        <f t="shared" si="20"/>
        <v>3993.2176</v>
      </c>
      <c r="L137" s="645">
        <f>F137+J137+I137+K137</f>
        <v>12836.04985</v>
      </c>
      <c r="M137" s="607"/>
      <c r="N137" s="666"/>
      <c r="AQ137" s="576"/>
    </row>
    <row r="138" spans="1:43" ht="27" customHeight="1">
      <c r="A138" s="607"/>
      <c r="B138" s="1" t="s">
        <v>127</v>
      </c>
      <c r="C138" s="616" t="s">
        <v>126</v>
      </c>
      <c r="D138" s="205"/>
      <c r="E138" s="188"/>
      <c r="F138" s="609"/>
      <c r="G138" s="233"/>
      <c r="H138" s="45"/>
      <c r="I138" s="609"/>
      <c r="J138" s="566"/>
      <c r="K138" s="566"/>
      <c r="L138" s="610"/>
      <c r="M138" s="607"/>
      <c r="N138" s="666"/>
      <c r="AQ138" s="576"/>
    </row>
    <row r="139" spans="1:43" ht="27" customHeight="1" thickBot="1">
      <c r="A139" s="621"/>
      <c r="B139" s="38"/>
      <c r="C139" s="622" t="s">
        <v>29</v>
      </c>
      <c r="D139" s="646">
        <f>D136+D126+D102</f>
        <v>152579.3</v>
      </c>
      <c r="E139" s="573">
        <f aca="true" t="shared" si="21" ref="E139:K139">E136+E126+E102</f>
        <v>293806.763</v>
      </c>
      <c r="F139" s="647">
        <f>F136+F126+F102</f>
        <v>446386.063</v>
      </c>
      <c r="G139" s="574">
        <f t="shared" si="21"/>
        <v>1005535.6779999998</v>
      </c>
      <c r="H139" s="648"/>
      <c r="I139" s="647">
        <f>I136+I126+I102</f>
        <v>1005535.6779999998</v>
      </c>
      <c r="J139" s="575">
        <f t="shared" si="21"/>
        <v>462588.387</v>
      </c>
      <c r="K139" s="575">
        <f t="shared" si="21"/>
        <v>425839.811</v>
      </c>
      <c r="L139" s="624">
        <f>F139+J139+I139+K139</f>
        <v>2340349.939</v>
      </c>
      <c r="M139" s="607"/>
      <c r="N139" s="666"/>
      <c r="AQ139" s="576"/>
    </row>
    <row r="140" spans="1:43" ht="26.25" customHeight="1">
      <c r="A140" s="1"/>
      <c r="B140" s="1"/>
      <c r="C140" s="1"/>
      <c r="D140" s="576"/>
      <c r="E140" s="506"/>
      <c r="F140" s="1"/>
      <c r="G140" s="295"/>
      <c r="H140" s="1"/>
      <c r="I140" s="1"/>
      <c r="J140" s="507"/>
      <c r="K140" s="507"/>
      <c r="L140" s="1"/>
      <c r="M140" s="1"/>
      <c r="AQ140" s="576"/>
    </row>
    <row r="141" spans="1:43" ht="26.25" customHeight="1">
      <c r="A141" s="1"/>
      <c r="B141" s="1"/>
      <c r="C141" s="1"/>
      <c r="D141" s="576"/>
      <c r="E141" s="506"/>
      <c r="F141" s="1"/>
      <c r="G141" s="295"/>
      <c r="H141" s="1"/>
      <c r="I141" s="1"/>
      <c r="J141" s="507"/>
      <c r="K141" s="507"/>
      <c r="L141" s="1"/>
      <c r="M141" s="1"/>
      <c r="N141" s="666"/>
      <c r="AQ141" s="576"/>
    </row>
    <row r="142" spans="1:43" ht="26.25" customHeight="1">
      <c r="A142" s="1"/>
      <c r="B142" s="1"/>
      <c r="C142" s="1"/>
      <c r="D142" s="576"/>
      <c r="E142" s="506"/>
      <c r="F142" s="1"/>
      <c r="G142" s="295"/>
      <c r="H142" s="1"/>
      <c r="I142" s="1"/>
      <c r="J142" s="507"/>
      <c r="K142" s="507"/>
      <c r="L142" s="1"/>
      <c r="M142" s="1"/>
      <c r="N142" s="666"/>
      <c r="AQ142" s="576"/>
    </row>
    <row r="143" spans="1:43" ht="26.25" customHeight="1">
      <c r="A143" s="1"/>
      <c r="B143" s="1"/>
      <c r="C143" s="1"/>
      <c r="D143" s="576"/>
      <c r="E143" s="506"/>
      <c r="F143" s="1"/>
      <c r="G143" s="295"/>
      <c r="H143" s="1"/>
      <c r="I143" s="1"/>
      <c r="J143" s="507"/>
      <c r="K143" s="507"/>
      <c r="L143" s="1"/>
      <c r="M143" s="1"/>
      <c r="N143" s="666"/>
      <c r="AQ143" s="576"/>
    </row>
    <row r="144" spans="1:43" ht="26.25" customHeight="1">
      <c r="A144" s="1"/>
      <c r="B144" s="1"/>
      <c r="C144" s="1"/>
      <c r="D144" s="576"/>
      <c r="E144" s="506"/>
      <c r="F144" s="1"/>
      <c r="G144" s="295"/>
      <c r="H144" s="1"/>
      <c r="I144" s="1"/>
      <c r="J144" s="507"/>
      <c r="K144" s="507"/>
      <c r="L144" s="1"/>
      <c r="M144" s="1"/>
      <c r="N144" s="666"/>
      <c r="AQ144" s="576"/>
    </row>
    <row r="145" spans="1:43" ht="26.25" customHeight="1">
      <c r="A145" s="1"/>
      <c r="B145" s="1"/>
      <c r="C145" s="1"/>
      <c r="D145" s="576"/>
      <c r="E145" s="506"/>
      <c r="F145" s="1"/>
      <c r="G145" s="295"/>
      <c r="H145" s="1"/>
      <c r="I145" s="1"/>
      <c r="J145" s="507"/>
      <c r="K145" s="507"/>
      <c r="L145" s="1"/>
      <c r="M145" s="1"/>
      <c r="N145" s="666"/>
      <c r="AQ145" s="576"/>
    </row>
    <row r="146" spans="1:43" ht="26.25" customHeight="1">
      <c r="A146" s="1"/>
      <c r="B146" s="1"/>
      <c r="C146" s="1"/>
      <c r="D146" s="576"/>
      <c r="E146" s="506"/>
      <c r="F146" s="1"/>
      <c r="G146" s="295"/>
      <c r="H146" s="1"/>
      <c r="I146" s="1"/>
      <c r="J146" s="507"/>
      <c r="K146" s="507"/>
      <c r="L146" s="1"/>
      <c r="M146" s="1"/>
      <c r="N146" s="666"/>
      <c r="AQ146" s="576"/>
    </row>
    <row r="147" spans="1:43" ht="26.25" customHeight="1">
      <c r="A147" s="1"/>
      <c r="B147" s="1"/>
      <c r="C147" s="1"/>
      <c r="D147" s="576"/>
      <c r="E147" s="506"/>
      <c r="F147" s="1"/>
      <c r="G147" s="295"/>
      <c r="H147" s="1"/>
      <c r="I147" s="1"/>
      <c r="J147" s="507"/>
      <c r="K147" s="507"/>
      <c r="L147" s="1"/>
      <c r="M147" s="1"/>
      <c r="AQ147" s="576"/>
    </row>
    <row r="148" spans="1:43" ht="26.25" customHeight="1">
      <c r="A148" s="1"/>
      <c r="B148" s="1"/>
      <c r="C148" s="1"/>
      <c r="D148" s="576"/>
      <c r="E148" s="550"/>
      <c r="F148" s="1"/>
      <c r="G148" s="295"/>
      <c r="H148" s="1"/>
      <c r="I148" s="1"/>
      <c r="J148" s="507"/>
      <c r="K148" s="507"/>
      <c r="L148" s="1"/>
      <c r="M148" s="1"/>
      <c r="AQ148" s="576"/>
    </row>
    <row r="149" spans="1:43" ht="26.25" customHeight="1">
      <c r="A149" s="1"/>
      <c r="B149" s="1"/>
      <c r="C149" s="1"/>
      <c r="D149" s="576"/>
      <c r="E149" s="506"/>
      <c r="F149" s="1"/>
      <c r="G149" s="295"/>
      <c r="H149" s="1"/>
      <c r="I149" s="1"/>
      <c r="J149" s="507"/>
      <c r="K149" s="507"/>
      <c r="L149" s="1"/>
      <c r="M149" s="1"/>
      <c r="AQ149" s="576"/>
    </row>
    <row r="150" spans="1:43" ht="26.25" customHeight="1">
      <c r="A150" s="1"/>
      <c r="B150" s="1"/>
      <c r="C150" s="1"/>
      <c r="D150" s="576"/>
      <c r="E150" s="506"/>
      <c r="F150" s="1"/>
      <c r="G150" s="295"/>
      <c r="H150" s="1"/>
      <c r="I150" s="1"/>
      <c r="J150" s="507"/>
      <c r="K150" s="507"/>
      <c r="L150" s="1"/>
      <c r="M150" s="1"/>
      <c r="AQ150" s="576"/>
    </row>
    <row r="151" spans="1:43" ht="26.25" customHeight="1">
      <c r="A151" s="1"/>
      <c r="B151" s="1"/>
      <c r="C151" s="1"/>
      <c r="D151" s="576"/>
      <c r="E151" s="506"/>
      <c r="F151" s="1"/>
      <c r="G151" s="295"/>
      <c r="H151" s="1"/>
      <c r="I151" s="1"/>
      <c r="J151" s="507"/>
      <c r="K151" s="507"/>
      <c r="L151" s="1"/>
      <c r="M151" s="1"/>
      <c r="AQ151" s="576"/>
    </row>
    <row r="152" spans="1:43" ht="26.25" customHeight="1">
      <c r="A152" s="1"/>
      <c r="B152" s="1"/>
      <c r="C152" s="1"/>
      <c r="D152" s="576"/>
      <c r="E152" s="506"/>
      <c r="F152" s="1"/>
      <c r="G152" s="295"/>
      <c r="H152" s="1"/>
      <c r="I152" s="1"/>
      <c r="J152" s="507"/>
      <c r="K152" s="507"/>
      <c r="L152" s="1"/>
      <c r="M152" s="1"/>
      <c r="AQ152" s="576"/>
    </row>
    <row r="153" spans="1:43" ht="26.25" customHeight="1">
      <c r="A153" s="1"/>
      <c r="B153" s="1"/>
      <c r="C153" s="1"/>
      <c r="D153" s="576"/>
      <c r="E153" s="506"/>
      <c r="F153" s="1"/>
      <c r="G153" s="295"/>
      <c r="H153" s="1"/>
      <c r="I153" s="1"/>
      <c r="J153" s="507"/>
      <c r="K153" s="507"/>
      <c r="L153" s="1"/>
      <c r="M153" s="1"/>
      <c r="AQ153" s="576"/>
    </row>
    <row r="154" spans="1:43" ht="26.25" customHeight="1">
      <c r="A154" s="1"/>
      <c r="B154" s="1"/>
      <c r="C154" s="1"/>
      <c r="D154" s="576"/>
      <c r="E154" s="506"/>
      <c r="F154" s="1"/>
      <c r="G154" s="295"/>
      <c r="H154" s="1"/>
      <c r="I154" s="1"/>
      <c r="J154" s="507"/>
      <c r="K154" s="507"/>
      <c r="L154" s="1"/>
      <c r="M154" s="1"/>
      <c r="AQ154" s="576"/>
    </row>
    <row r="155" spans="1:43" ht="26.25" customHeight="1">
      <c r="A155" s="1"/>
      <c r="B155" s="1"/>
      <c r="C155" s="1"/>
      <c r="D155" s="576"/>
      <c r="E155" s="506"/>
      <c r="F155" s="1"/>
      <c r="G155" s="295"/>
      <c r="H155" s="1"/>
      <c r="I155" s="1"/>
      <c r="J155" s="507"/>
      <c r="K155" s="507"/>
      <c r="L155" s="1"/>
      <c r="M155" s="1"/>
      <c r="AQ155" s="576"/>
    </row>
    <row r="156" spans="1:43" ht="26.25" customHeight="1">
      <c r="A156" s="1"/>
      <c r="B156" s="1"/>
      <c r="C156" s="1"/>
      <c r="D156" s="576"/>
      <c r="E156" s="506"/>
      <c r="F156" s="1"/>
      <c r="G156" s="295"/>
      <c r="H156" s="1"/>
      <c r="I156" s="1"/>
      <c r="J156" s="507"/>
      <c r="K156" s="507"/>
      <c r="L156" s="1"/>
      <c r="M156" s="1"/>
      <c r="AQ156" s="576"/>
    </row>
    <row r="157" spans="1:43" ht="26.25" customHeight="1">
      <c r="A157" s="1"/>
      <c r="B157" s="1"/>
      <c r="C157" s="1"/>
      <c r="D157" s="576"/>
      <c r="E157" s="506"/>
      <c r="F157" s="1"/>
      <c r="G157" s="295"/>
      <c r="H157" s="1"/>
      <c r="I157" s="1"/>
      <c r="J157" s="507"/>
      <c r="K157" s="507"/>
      <c r="L157" s="1"/>
      <c r="M157" s="1"/>
      <c r="AQ157" s="576"/>
    </row>
    <row r="158" spans="1:43" ht="26.25" customHeight="1">
      <c r="A158" s="1"/>
      <c r="B158" s="1"/>
      <c r="C158" s="1"/>
      <c r="D158" s="576"/>
      <c r="E158" s="506"/>
      <c r="F158" s="1"/>
      <c r="G158" s="295"/>
      <c r="H158" s="1"/>
      <c r="I158" s="1"/>
      <c r="J158" s="507"/>
      <c r="K158" s="507"/>
      <c r="L158" s="1"/>
      <c r="M158" s="1"/>
      <c r="AQ158" s="576"/>
    </row>
    <row r="159" spans="1:43" ht="26.25" customHeight="1">
      <c r="A159" s="1"/>
      <c r="B159" s="1"/>
      <c r="C159" s="1"/>
      <c r="D159" s="576"/>
      <c r="E159" s="506"/>
      <c r="F159" s="1"/>
      <c r="G159" s="295"/>
      <c r="H159" s="1"/>
      <c r="I159" s="1"/>
      <c r="J159" s="507"/>
      <c r="K159" s="507"/>
      <c r="L159" s="1"/>
      <c r="M159" s="1"/>
      <c r="AQ159" s="576"/>
    </row>
    <row r="160" spans="1:43" ht="26.25" customHeight="1">
      <c r="A160" s="1"/>
      <c r="B160" s="1"/>
      <c r="C160" s="1"/>
      <c r="D160" s="576"/>
      <c r="E160" s="506"/>
      <c r="F160" s="1"/>
      <c r="G160" s="295"/>
      <c r="H160" s="1"/>
      <c r="I160" s="1"/>
      <c r="J160" s="507"/>
      <c r="K160" s="507"/>
      <c r="L160" s="1"/>
      <c r="M160" s="1"/>
      <c r="AQ160" s="576"/>
    </row>
    <row r="161" spans="1:43" ht="26.25" customHeight="1">
      <c r="A161" s="1"/>
      <c r="B161" s="1"/>
      <c r="C161" s="1"/>
      <c r="D161" s="576"/>
      <c r="E161" s="506"/>
      <c r="F161" s="1"/>
      <c r="G161" s="295"/>
      <c r="H161" s="1"/>
      <c r="I161" s="1"/>
      <c r="J161" s="507"/>
      <c r="K161" s="507"/>
      <c r="L161" s="1"/>
      <c r="M161" s="1"/>
      <c r="AQ161" s="576"/>
    </row>
    <row r="162" spans="1:43" ht="26.25" customHeight="1">
      <c r="A162" s="1"/>
      <c r="B162" s="1"/>
      <c r="C162" s="1"/>
      <c r="D162" s="576"/>
      <c r="E162" s="506"/>
      <c r="F162" s="1"/>
      <c r="G162" s="295"/>
      <c r="H162" s="1"/>
      <c r="I162" s="1"/>
      <c r="J162" s="507"/>
      <c r="K162" s="507"/>
      <c r="L162" s="1"/>
      <c r="M162" s="1"/>
      <c r="AQ162" s="576"/>
    </row>
    <row r="163" spans="1:43" ht="26.25" customHeight="1">
      <c r="A163" s="1"/>
      <c r="B163" s="1"/>
      <c r="C163" s="1"/>
      <c r="D163" s="576"/>
      <c r="E163" s="506"/>
      <c r="F163" s="1"/>
      <c r="G163" s="295"/>
      <c r="H163" s="1"/>
      <c r="I163" s="1"/>
      <c r="J163" s="507"/>
      <c r="K163" s="507"/>
      <c r="L163" s="1"/>
      <c r="M163" s="1"/>
      <c r="AQ163" s="576"/>
    </row>
    <row r="164" spans="1:43" ht="26.25" customHeight="1">
      <c r="A164" s="1"/>
      <c r="B164" s="1"/>
      <c r="C164" s="1"/>
      <c r="D164" s="576"/>
      <c r="E164" s="506"/>
      <c r="F164" s="1"/>
      <c r="G164" s="295"/>
      <c r="H164" s="1"/>
      <c r="I164" s="1"/>
      <c r="J164" s="507"/>
      <c r="K164" s="507"/>
      <c r="L164" s="1"/>
      <c r="M164" s="1"/>
      <c r="AQ164" s="576"/>
    </row>
    <row r="165" spans="1:43" ht="26.25" customHeight="1">
      <c r="A165" s="1"/>
      <c r="B165" s="1"/>
      <c r="C165" s="1"/>
      <c r="D165" s="576"/>
      <c r="E165" s="506"/>
      <c r="F165" s="1"/>
      <c r="G165" s="295"/>
      <c r="H165" s="1"/>
      <c r="I165" s="1"/>
      <c r="J165" s="507"/>
      <c r="K165" s="507"/>
      <c r="L165" s="1"/>
      <c r="M165" s="1"/>
      <c r="AQ165" s="576"/>
    </row>
    <row r="166" spans="1:43" ht="26.25" customHeight="1">
      <c r="A166" s="1"/>
      <c r="B166" s="1"/>
      <c r="C166" s="1"/>
      <c r="D166" s="576"/>
      <c r="E166" s="506"/>
      <c r="F166" s="1"/>
      <c r="G166" s="295"/>
      <c r="H166" s="1"/>
      <c r="I166" s="1"/>
      <c r="J166" s="507"/>
      <c r="K166" s="507"/>
      <c r="L166" s="1"/>
      <c r="M166" s="1"/>
      <c r="AQ166" s="576"/>
    </row>
    <row r="167" spans="1:43" ht="26.25" customHeight="1">
      <c r="A167" s="1"/>
      <c r="B167" s="1"/>
      <c r="C167" s="1"/>
      <c r="D167" s="576"/>
      <c r="E167" s="506"/>
      <c r="F167" s="1"/>
      <c r="G167" s="295"/>
      <c r="H167" s="1"/>
      <c r="I167" s="1"/>
      <c r="J167" s="507"/>
      <c r="K167" s="507"/>
      <c r="L167" s="1"/>
      <c r="M167" s="1"/>
      <c r="AQ167" s="576"/>
    </row>
    <row r="168" spans="1:43" ht="26.25" customHeight="1">
      <c r="A168" s="1"/>
      <c r="B168" s="1"/>
      <c r="C168" s="1"/>
      <c r="D168" s="576"/>
      <c r="E168" s="506"/>
      <c r="F168" s="1"/>
      <c r="G168" s="295"/>
      <c r="H168" s="1"/>
      <c r="I168" s="1"/>
      <c r="J168" s="507"/>
      <c r="K168" s="507"/>
      <c r="L168" s="1"/>
      <c r="M168" s="1"/>
      <c r="AQ168" s="576"/>
    </row>
    <row r="169" spans="1:43" ht="26.25" customHeight="1">
      <c r="A169" s="1"/>
      <c r="B169" s="1"/>
      <c r="C169" s="1"/>
      <c r="D169" s="576"/>
      <c r="E169" s="506"/>
      <c r="F169" s="1"/>
      <c r="G169" s="295"/>
      <c r="H169" s="1"/>
      <c r="I169" s="1"/>
      <c r="J169" s="507"/>
      <c r="K169" s="507"/>
      <c r="L169" s="1"/>
      <c r="M169" s="1"/>
      <c r="AQ169" s="576"/>
    </row>
    <row r="170" spans="1:43" ht="26.25" customHeight="1">
      <c r="A170" s="1"/>
      <c r="B170" s="1"/>
      <c r="C170" s="1"/>
      <c r="D170" s="576"/>
      <c r="E170" s="506"/>
      <c r="F170" s="1"/>
      <c r="G170" s="295"/>
      <c r="H170" s="1"/>
      <c r="I170" s="1"/>
      <c r="J170" s="507"/>
      <c r="K170" s="507"/>
      <c r="L170" s="1"/>
      <c r="M170" s="1"/>
      <c r="AQ170" s="576"/>
    </row>
    <row r="171" spans="1:43" ht="26.25" customHeight="1">
      <c r="A171" s="1"/>
      <c r="B171" s="1"/>
      <c r="C171" s="1"/>
      <c r="D171" s="576"/>
      <c r="E171" s="506"/>
      <c r="F171" s="1"/>
      <c r="G171" s="295"/>
      <c r="H171" s="1"/>
      <c r="I171" s="1"/>
      <c r="J171" s="507"/>
      <c r="K171" s="507"/>
      <c r="L171" s="1"/>
      <c r="M171" s="1"/>
      <c r="AQ171" s="576"/>
    </row>
    <row r="172" spans="1:43" ht="26.25" customHeight="1">
      <c r="A172" s="1"/>
      <c r="B172" s="1"/>
      <c r="C172" s="1"/>
      <c r="D172" s="576"/>
      <c r="E172" s="506"/>
      <c r="F172" s="1"/>
      <c r="G172" s="295"/>
      <c r="H172" s="1"/>
      <c r="I172" s="1"/>
      <c r="J172" s="507"/>
      <c r="K172" s="507"/>
      <c r="L172" s="1"/>
      <c r="M172" s="1"/>
      <c r="AQ172" s="576"/>
    </row>
    <row r="173" spans="1:43" ht="26.25" customHeight="1">
      <c r="A173" s="1"/>
      <c r="B173" s="1"/>
      <c r="C173" s="1"/>
      <c r="D173" s="576"/>
      <c r="E173" s="506"/>
      <c r="F173" s="1"/>
      <c r="G173" s="295"/>
      <c r="H173" s="1"/>
      <c r="I173" s="1"/>
      <c r="J173" s="507"/>
      <c r="K173" s="507"/>
      <c r="L173" s="1"/>
      <c r="M173" s="1"/>
      <c r="AQ173" s="576"/>
    </row>
    <row r="174" spans="1:43" ht="26.25" customHeight="1">
      <c r="A174" s="1"/>
      <c r="B174" s="1"/>
      <c r="C174" s="1"/>
      <c r="D174" s="576"/>
      <c r="E174" s="506"/>
      <c r="F174" s="1"/>
      <c r="G174" s="295"/>
      <c r="H174" s="1"/>
      <c r="I174" s="1"/>
      <c r="J174" s="507"/>
      <c r="K174" s="507"/>
      <c r="L174" s="1"/>
      <c r="M174" s="1"/>
      <c r="AQ174" s="576"/>
    </row>
    <row r="175" spans="1:43" ht="26.25" customHeight="1">
      <c r="A175" s="1"/>
      <c r="B175" s="1"/>
      <c r="C175" s="1"/>
      <c r="D175" s="576"/>
      <c r="E175" s="506"/>
      <c r="F175" s="1"/>
      <c r="G175" s="295"/>
      <c r="H175" s="1"/>
      <c r="I175" s="1"/>
      <c r="J175" s="507"/>
      <c r="K175" s="507"/>
      <c r="L175" s="1"/>
      <c r="M175" s="1"/>
      <c r="AQ175" s="576"/>
    </row>
    <row r="176" spans="1:43" ht="26.25" customHeight="1">
      <c r="A176" s="1"/>
      <c r="B176" s="1"/>
      <c r="C176" s="1"/>
      <c r="D176" s="576"/>
      <c r="E176" s="506"/>
      <c r="F176" s="1"/>
      <c r="G176" s="295"/>
      <c r="H176" s="1"/>
      <c r="I176" s="1"/>
      <c r="J176" s="507"/>
      <c r="K176" s="507"/>
      <c r="L176" s="1"/>
      <c r="M176" s="1"/>
      <c r="AQ176" s="576"/>
    </row>
    <row r="177" spans="1:43" ht="26.25" customHeight="1">
      <c r="A177" s="1"/>
      <c r="B177" s="1"/>
      <c r="C177" s="1"/>
      <c r="D177" s="576"/>
      <c r="E177" s="506"/>
      <c r="F177" s="1"/>
      <c r="G177" s="295"/>
      <c r="H177" s="1"/>
      <c r="I177" s="1"/>
      <c r="J177" s="507"/>
      <c r="K177" s="507"/>
      <c r="L177" s="1"/>
      <c r="M177" s="1"/>
      <c r="AQ177" s="576"/>
    </row>
    <row r="178" spans="1:43" ht="26.25" customHeight="1">
      <c r="A178" s="1"/>
      <c r="B178" s="1"/>
      <c r="C178" s="1"/>
      <c r="D178" s="576"/>
      <c r="E178" s="506"/>
      <c r="F178" s="1"/>
      <c r="G178" s="295"/>
      <c r="H178" s="1"/>
      <c r="I178" s="1"/>
      <c r="J178" s="507"/>
      <c r="K178" s="507"/>
      <c r="L178" s="1"/>
      <c r="M178" s="1"/>
      <c r="AQ178" s="576"/>
    </row>
    <row r="179" spans="1:43" ht="26.25" customHeight="1">
      <c r="A179" s="1"/>
      <c r="B179" s="1"/>
      <c r="C179" s="1"/>
      <c r="D179" s="576"/>
      <c r="E179" s="506"/>
      <c r="F179" s="1"/>
      <c r="G179" s="295"/>
      <c r="H179" s="1"/>
      <c r="I179" s="1"/>
      <c r="J179" s="507"/>
      <c r="K179" s="507"/>
      <c r="L179" s="1"/>
      <c r="M179" s="1"/>
      <c r="AQ179" s="576"/>
    </row>
    <row r="180" spans="1:43" ht="26.25" customHeight="1">
      <c r="A180" s="1"/>
      <c r="B180" s="1"/>
      <c r="C180" s="1"/>
      <c r="D180" s="576"/>
      <c r="E180" s="506"/>
      <c r="F180" s="1"/>
      <c r="G180" s="295"/>
      <c r="H180" s="1"/>
      <c r="I180" s="1"/>
      <c r="J180" s="507"/>
      <c r="K180" s="507"/>
      <c r="L180" s="1"/>
      <c r="M180" s="1"/>
      <c r="AQ180" s="576"/>
    </row>
    <row r="181" spans="1:43" ht="26.25" customHeight="1">
      <c r="A181" s="1"/>
      <c r="B181" s="1"/>
      <c r="C181" s="1"/>
      <c r="D181" s="576"/>
      <c r="E181" s="506"/>
      <c r="F181" s="1"/>
      <c r="G181" s="295"/>
      <c r="H181" s="1"/>
      <c r="I181" s="1"/>
      <c r="J181" s="507"/>
      <c r="K181" s="507"/>
      <c r="L181" s="1"/>
      <c r="M181" s="1"/>
      <c r="AQ181" s="576"/>
    </row>
    <row r="182" spans="1:43" ht="26.25" customHeight="1">
      <c r="A182" s="1"/>
      <c r="B182" s="1"/>
      <c r="C182" s="1"/>
      <c r="D182" s="576"/>
      <c r="E182" s="506"/>
      <c r="F182" s="1"/>
      <c r="G182" s="295"/>
      <c r="H182" s="1"/>
      <c r="I182" s="1"/>
      <c r="J182" s="507"/>
      <c r="K182" s="507"/>
      <c r="L182" s="1"/>
      <c r="M182" s="1"/>
      <c r="AQ182" s="576"/>
    </row>
    <row r="183" spans="1:43" ht="26.25" customHeight="1">
      <c r="A183" s="1"/>
      <c r="B183" s="1"/>
      <c r="C183" s="1"/>
      <c r="D183" s="576"/>
      <c r="E183" s="506"/>
      <c r="F183" s="1"/>
      <c r="G183" s="295"/>
      <c r="H183" s="1"/>
      <c r="I183" s="1"/>
      <c r="J183" s="507"/>
      <c r="K183" s="507"/>
      <c r="L183" s="1"/>
      <c r="M183" s="1"/>
      <c r="AQ183" s="576"/>
    </row>
    <row r="184" spans="1:43" ht="26.25" customHeight="1">
      <c r="A184" s="1"/>
      <c r="B184" s="1"/>
      <c r="C184" s="1"/>
      <c r="D184" s="576"/>
      <c r="E184" s="506"/>
      <c r="F184" s="1"/>
      <c r="G184" s="295"/>
      <c r="H184" s="1"/>
      <c r="I184" s="1"/>
      <c r="J184" s="507"/>
      <c r="K184" s="507"/>
      <c r="L184" s="1"/>
      <c r="M184" s="1"/>
      <c r="AQ184" s="576"/>
    </row>
    <row r="185" spans="1:43" ht="26.25" customHeight="1">
      <c r="A185" s="1"/>
      <c r="B185" s="1"/>
      <c r="C185" s="1"/>
      <c r="D185" s="576"/>
      <c r="E185" s="506"/>
      <c r="F185" s="1"/>
      <c r="G185" s="295"/>
      <c r="H185" s="1"/>
      <c r="I185" s="1"/>
      <c r="J185" s="507"/>
      <c r="K185" s="507"/>
      <c r="L185" s="1"/>
      <c r="M185" s="1"/>
      <c r="AQ185" s="576"/>
    </row>
    <row r="186" spans="1:43" ht="26.25" customHeight="1">
      <c r="A186" s="1"/>
      <c r="B186" s="1"/>
      <c r="C186" s="1"/>
      <c r="D186" s="576"/>
      <c r="E186" s="506"/>
      <c r="F186" s="1"/>
      <c r="G186" s="295"/>
      <c r="H186" s="1"/>
      <c r="I186" s="1"/>
      <c r="J186" s="507"/>
      <c r="K186" s="507"/>
      <c r="L186" s="1"/>
      <c r="M186" s="1"/>
      <c r="AQ186" s="576"/>
    </row>
    <row r="187" spans="1:43" ht="26.25" customHeight="1">
      <c r="A187" s="1"/>
      <c r="B187" s="1"/>
      <c r="C187" s="1"/>
      <c r="D187" s="576"/>
      <c r="E187" s="506"/>
      <c r="F187" s="1"/>
      <c r="G187" s="295"/>
      <c r="H187" s="1"/>
      <c r="I187" s="1"/>
      <c r="J187" s="507"/>
      <c r="K187" s="507"/>
      <c r="L187" s="1"/>
      <c r="M187" s="1"/>
      <c r="AQ187" s="576"/>
    </row>
    <row r="188" spans="1:43" ht="26.25" customHeight="1">
      <c r="A188" s="1"/>
      <c r="B188" s="1"/>
      <c r="C188" s="1"/>
      <c r="D188" s="576"/>
      <c r="E188" s="506"/>
      <c r="F188" s="1"/>
      <c r="G188" s="295"/>
      <c r="H188" s="1"/>
      <c r="I188" s="1"/>
      <c r="J188" s="507"/>
      <c r="K188" s="507"/>
      <c r="L188" s="1"/>
      <c r="M188" s="1"/>
      <c r="AQ188" s="576"/>
    </row>
    <row r="189" spans="1:43" ht="26.25" customHeight="1">
      <c r="A189" s="1"/>
      <c r="B189" s="1"/>
      <c r="C189" s="1"/>
      <c r="D189" s="576"/>
      <c r="E189" s="506"/>
      <c r="F189" s="1"/>
      <c r="G189" s="295"/>
      <c r="H189" s="1"/>
      <c r="I189" s="1"/>
      <c r="J189" s="507"/>
      <c r="K189" s="507"/>
      <c r="L189" s="1"/>
      <c r="M189" s="1"/>
      <c r="AQ189" s="576"/>
    </row>
    <row r="190" spans="1:43" ht="26.25" customHeight="1">
      <c r="A190" s="1"/>
      <c r="B190" s="1"/>
      <c r="C190" s="1"/>
      <c r="D190" s="576"/>
      <c r="E190" s="506"/>
      <c r="F190" s="1"/>
      <c r="G190" s="295"/>
      <c r="H190" s="1"/>
      <c r="I190" s="1"/>
      <c r="J190" s="507"/>
      <c r="K190" s="507"/>
      <c r="L190" s="1"/>
      <c r="M190" s="1"/>
      <c r="AQ190" s="576"/>
    </row>
    <row r="191" spans="1:43" ht="26.25" customHeight="1">
      <c r="A191" s="1"/>
      <c r="B191" s="1"/>
      <c r="C191" s="1"/>
      <c r="D191" s="576"/>
      <c r="E191" s="506"/>
      <c r="F191" s="1"/>
      <c r="G191" s="295"/>
      <c r="H191" s="1"/>
      <c r="I191" s="1"/>
      <c r="J191" s="507"/>
      <c r="K191" s="507"/>
      <c r="L191" s="1"/>
      <c r="M191" s="1"/>
      <c r="AQ191" s="576"/>
    </row>
    <row r="192" spans="1:43" ht="26.25" customHeight="1">
      <c r="A192" s="1"/>
      <c r="B192" s="1"/>
      <c r="C192" s="1"/>
      <c r="D192" s="576"/>
      <c r="E192" s="506"/>
      <c r="F192" s="1"/>
      <c r="G192" s="295"/>
      <c r="H192" s="1"/>
      <c r="I192" s="1"/>
      <c r="J192" s="507"/>
      <c r="K192" s="507"/>
      <c r="L192" s="1"/>
      <c r="M192" s="1"/>
      <c r="AQ192" s="576"/>
    </row>
    <row r="193" spans="1:43" ht="26.25" customHeight="1">
      <c r="A193" s="1"/>
      <c r="B193" s="1"/>
      <c r="C193" s="1"/>
      <c r="D193" s="576"/>
      <c r="E193" s="506"/>
      <c r="F193" s="1"/>
      <c r="G193" s="295"/>
      <c r="H193" s="1"/>
      <c r="I193" s="1"/>
      <c r="J193" s="507"/>
      <c r="K193" s="507"/>
      <c r="L193" s="1"/>
      <c r="M193" s="1"/>
      <c r="AQ193" s="576"/>
    </row>
    <row r="194" spans="1:43" ht="26.25" customHeight="1">
      <c r="A194" s="1"/>
      <c r="B194" s="1"/>
      <c r="C194" s="1"/>
      <c r="D194" s="576"/>
      <c r="E194" s="506"/>
      <c r="F194" s="1"/>
      <c r="G194" s="295"/>
      <c r="H194" s="1"/>
      <c r="I194" s="1"/>
      <c r="J194" s="507"/>
      <c r="K194" s="507"/>
      <c r="L194" s="1"/>
      <c r="M194" s="1"/>
      <c r="AQ194" s="576"/>
    </row>
    <row r="195" spans="1:43" ht="26.25" customHeight="1">
      <c r="A195" s="1"/>
      <c r="B195" s="1"/>
      <c r="C195" s="1"/>
      <c r="D195" s="576"/>
      <c r="E195" s="506"/>
      <c r="F195" s="1"/>
      <c r="G195" s="295"/>
      <c r="H195" s="1"/>
      <c r="I195" s="1"/>
      <c r="J195" s="507"/>
      <c r="K195" s="507"/>
      <c r="L195" s="1"/>
      <c r="M195" s="1"/>
      <c r="AQ195" s="576"/>
    </row>
    <row r="196" spans="1:43" ht="26.25" customHeight="1">
      <c r="A196" s="1"/>
      <c r="B196" s="1"/>
      <c r="C196" s="1"/>
      <c r="D196" s="576"/>
      <c r="E196" s="506"/>
      <c r="F196" s="1"/>
      <c r="G196" s="295"/>
      <c r="H196" s="1"/>
      <c r="I196" s="1"/>
      <c r="J196" s="507"/>
      <c r="K196" s="507"/>
      <c r="L196" s="1"/>
      <c r="M196" s="1"/>
      <c r="AQ196" s="576"/>
    </row>
    <row r="197" spans="1:43" ht="26.25" customHeight="1">
      <c r="A197" s="1"/>
      <c r="B197" s="1"/>
      <c r="C197" s="1"/>
      <c r="D197" s="576"/>
      <c r="E197" s="506"/>
      <c r="F197" s="1"/>
      <c r="G197" s="295"/>
      <c r="H197" s="1"/>
      <c r="I197" s="1"/>
      <c r="J197" s="507"/>
      <c r="K197" s="507"/>
      <c r="L197" s="1"/>
      <c r="M197" s="1"/>
      <c r="AQ197" s="576"/>
    </row>
    <row r="198" spans="1:43" ht="26.25" customHeight="1">
      <c r="A198" s="1"/>
      <c r="B198" s="1"/>
      <c r="C198" s="1"/>
      <c r="D198" s="576"/>
      <c r="E198" s="506"/>
      <c r="F198" s="1"/>
      <c r="G198" s="295"/>
      <c r="H198" s="1"/>
      <c r="I198" s="1"/>
      <c r="J198" s="507"/>
      <c r="K198" s="507"/>
      <c r="L198" s="1"/>
      <c r="M198" s="1"/>
      <c r="AQ198" s="576"/>
    </row>
    <row r="199" spans="1:43" ht="26.25" customHeight="1">
      <c r="A199" s="1"/>
      <c r="B199" s="1"/>
      <c r="C199" s="1"/>
      <c r="D199" s="576"/>
      <c r="E199" s="506"/>
      <c r="F199" s="1"/>
      <c r="G199" s="295"/>
      <c r="H199" s="1"/>
      <c r="I199" s="1"/>
      <c r="J199" s="507"/>
      <c r="K199" s="507"/>
      <c r="L199" s="1"/>
      <c r="M199" s="1"/>
      <c r="AQ199" s="576"/>
    </row>
    <row r="200" spans="1:43" ht="26.25" customHeight="1">
      <c r="A200" s="1"/>
      <c r="B200" s="1"/>
      <c r="C200" s="1"/>
      <c r="D200" s="576"/>
      <c r="E200" s="506"/>
      <c r="F200" s="1"/>
      <c r="G200" s="295"/>
      <c r="H200" s="1"/>
      <c r="I200" s="1"/>
      <c r="J200" s="507"/>
      <c r="K200" s="507"/>
      <c r="L200" s="1"/>
      <c r="M200" s="1"/>
      <c r="AQ200" s="576"/>
    </row>
    <row r="201" spans="1:43" ht="26.25" customHeight="1">
      <c r="A201" s="1"/>
      <c r="B201" s="1"/>
      <c r="C201" s="1"/>
      <c r="D201" s="576"/>
      <c r="E201" s="506"/>
      <c r="F201" s="1"/>
      <c r="G201" s="295"/>
      <c r="H201" s="1"/>
      <c r="I201" s="1"/>
      <c r="J201" s="507"/>
      <c r="K201" s="507"/>
      <c r="L201" s="1"/>
      <c r="M201" s="1"/>
      <c r="AQ201" s="576"/>
    </row>
    <row r="202" spans="1:43" ht="26.25" customHeight="1">
      <c r="A202" s="1"/>
      <c r="B202" s="1"/>
      <c r="C202" s="1"/>
      <c r="D202" s="576"/>
      <c r="E202" s="506"/>
      <c r="F202" s="1"/>
      <c r="G202" s="295"/>
      <c r="H202" s="1"/>
      <c r="I202" s="1"/>
      <c r="J202" s="507"/>
      <c r="K202" s="507"/>
      <c r="L202" s="1"/>
      <c r="M202" s="1"/>
      <c r="AQ202" s="576"/>
    </row>
    <row r="203" spans="1:43" ht="26.25" customHeight="1">
      <c r="A203" s="1"/>
      <c r="B203" s="1"/>
      <c r="C203" s="1"/>
      <c r="D203" s="576"/>
      <c r="E203" s="506"/>
      <c r="F203" s="1"/>
      <c r="G203" s="295"/>
      <c r="H203" s="1"/>
      <c r="I203" s="1"/>
      <c r="J203" s="507"/>
      <c r="K203" s="507"/>
      <c r="L203" s="1"/>
      <c r="M203" s="1"/>
      <c r="AQ203" s="576"/>
    </row>
    <row r="204" spans="1:43" ht="26.25" customHeight="1">
      <c r="A204" s="1"/>
      <c r="B204" s="1"/>
      <c r="C204" s="1"/>
      <c r="D204" s="576"/>
      <c r="E204" s="506"/>
      <c r="F204" s="1"/>
      <c r="G204" s="295"/>
      <c r="H204" s="1"/>
      <c r="I204" s="1"/>
      <c r="J204" s="507"/>
      <c r="K204" s="507"/>
      <c r="L204" s="1"/>
      <c r="M204" s="1"/>
      <c r="AQ204" s="576"/>
    </row>
    <row r="205" spans="1:43" ht="26.25" customHeight="1">
      <c r="A205" s="1"/>
      <c r="B205" s="1"/>
      <c r="C205" s="1"/>
      <c r="D205" s="576"/>
      <c r="E205" s="506"/>
      <c r="F205" s="1"/>
      <c r="G205" s="295"/>
      <c r="H205" s="1"/>
      <c r="I205" s="1"/>
      <c r="J205" s="507"/>
      <c r="K205" s="507"/>
      <c r="L205" s="1"/>
      <c r="M205" s="1"/>
      <c r="AQ205" s="576"/>
    </row>
    <row r="206" spans="1:43" ht="26.25" customHeight="1">
      <c r="A206" s="1"/>
      <c r="B206" s="1"/>
      <c r="C206" s="1"/>
      <c r="D206" s="576"/>
      <c r="E206" s="506"/>
      <c r="F206" s="1"/>
      <c r="G206" s="295"/>
      <c r="H206" s="1"/>
      <c r="I206" s="1"/>
      <c r="J206" s="507"/>
      <c r="K206" s="507"/>
      <c r="L206" s="1"/>
      <c r="M206" s="1"/>
      <c r="AQ206" s="576"/>
    </row>
    <row r="207" spans="1:43" ht="26.25" customHeight="1">
      <c r="A207" s="1"/>
      <c r="B207" s="1"/>
      <c r="C207" s="1"/>
      <c r="D207" s="576"/>
      <c r="E207" s="506"/>
      <c r="F207" s="1"/>
      <c r="G207" s="295"/>
      <c r="H207" s="1"/>
      <c r="I207" s="1"/>
      <c r="J207" s="507"/>
      <c r="K207" s="507"/>
      <c r="L207" s="1"/>
      <c r="M207" s="1"/>
      <c r="AQ207" s="576"/>
    </row>
    <row r="208" spans="1:43" ht="26.25" customHeight="1">
      <c r="A208" s="1"/>
      <c r="B208" s="1"/>
      <c r="C208" s="1"/>
      <c r="D208" s="576"/>
      <c r="E208" s="506"/>
      <c r="F208" s="1"/>
      <c r="G208" s="295"/>
      <c r="H208" s="1"/>
      <c r="I208" s="1"/>
      <c r="J208" s="507"/>
      <c r="K208" s="507"/>
      <c r="L208" s="1"/>
      <c r="M208" s="1"/>
      <c r="AQ208" s="576"/>
    </row>
    <row r="209" spans="1:43" ht="26.25" customHeight="1">
      <c r="A209" s="1"/>
      <c r="B209" s="1"/>
      <c r="C209" s="1"/>
      <c r="D209" s="576"/>
      <c r="E209" s="506"/>
      <c r="F209" s="1"/>
      <c r="G209" s="295"/>
      <c r="H209" s="1"/>
      <c r="I209" s="1"/>
      <c r="J209" s="507"/>
      <c r="K209" s="507"/>
      <c r="L209" s="1"/>
      <c r="M209" s="1"/>
      <c r="AQ209" s="576"/>
    </row>
    <row r="210" spans="1:43" ht="26.25" customHeight="1">
      <c r="A210" s="1"/>
      <c r="B210" s="1"/>
      <c r="C210" s="1"/>
      <c r="D210" s="576"/>
      <c r="E210" s="506"/>
      <c r="F210" s="1"/>
      <c r="G210" s="295"/>
      <c r="H210" s="1"/>
      <c r="I210" s="1"/>
      <c r="J210" s="507"/>
      <c r="K210" s="507"/>
      <c r="L210" s="1"/>
      <c r="M210" s="1"/>
      <c r="AQ210" s="576"/>
    </row>
    <row r="211" spans="1:43" ht="26.25" customHeight="1">
      <c r="A211" s="1"/>
      <c r="B211" s="1"/>
      <c r="C211" s="1"/>
      <c r="D211" s="576"/>
      <c r="E211" s="506"/>
      <c r="F211" s="1"/>
      <c r="G211" s="295"/>
      <c r="H211" s="1"/>
      <c r="I211" s="1"/>
      <c r="J211" s="507"/>
      <c r="K211" s="507"/>
      <c r="L211" s="1"/>
      <c r="M211" s="1"/>
      <c r="AQ211" s="576"/>
    </row>
    <row r="212" spans="1:43" ht="26.25" customHeight="1">
      <c r="A212" s="1"/>
      <c r="B212" s="1"/>
      <c r="C212" s="1"/>
      <c r="D212" s="576"/>
      <c r="E212" s="506"/>
      <c r="F212" s="1"/>
      <c r="G212" s="295"/>
      <c r="H212" s="1"/>
      <c r="I212" s="1"/>
      <c r="J212" s="507"/>
      <c r="K212" s="507"/>
      <c r="L212" s="1"/>
      <c r="M212" s="1"/>
      <c r="AQ212" s="576"/>
    </row>
    <row r="213" spans="1:43" ht="26.25" customHeight="1">
      <c r="A213" s="1"/>
      <c r="B213" s="1"/>
      <c r="C213" s="1"/>
      <c r="D213" s="576"/>
      <c r="E213" s="506"/>
      <c r="F213" s="1"/>
      <c r="G213" s="295"/>
      <c r="H213" s="1"/>
      <c r="I213" s="1"/>
      <c r="J213" s="507"/>
      <c r="K213" s="507"/>
      <c r="L213" s="1"/>
      <c r="M213" s="1"/>
      <c r="AQ213" s="576"/>
    </row>
    <row r="214" spans="1:43" ht="26.25" customHeight="1">
      <c r="A214" s="1"/>
      <c r="B214" s="1"/>
      <c r="C214" s="1"/>
      <c r="D214" s="576"/>
      <c r="E214" s="506"/>
      <c r="F214" s="1"/>
      <c r="G214" s="295"/>
      <c r="H214" s="1"/>
      <c r="I214" s="1"/>
      <c r="J214" s="507"/>
      <c r="K214" s="507"/>
      <c r="L214" s="1"/>
      <c r="M214" s="1"/>
      <c r="AQ214" s="576"/>
    </row>
    <row r="215" spans="1:43" ht="26.25" customHeight="1">
      <c r="A215" s="1"/>
      <c r="B215" s="1"/>
      <c r="C215" s="1"/>
      <c r="D215" s="576"/>
      <c r="E215" s="506"/>
      <c r="F215" s="1"/>
      <c r="G215" s="295"/>
      <c r="H215" s="1"/>
      <c r="I215" s="1"/>
      <c r="J215" s="507"/>
      <c r="K215" s="507"/>
      <c r="L215" s="1"/>
      <c r="M215" s="1"/>
      <c r="AQ215" s="576"/>
    </row>
    <row r="216" spans="1:43" ht="26.25" customHeight="1">
      <c r="A216" s="1"/>
      <c r="B216" s="1"/>
      <c r="C216" s="1"/>
      <c r="D216" s="576"/>
      <c r="E216" s="506"/>
      <c r="F216" s="1"/>
      <c r="G216" s="295"/>
      <c r="H216" s="1"/>
      <c r="I216" s="1"/>
      <c r="J216" s="507"/>
      <c r="K216" s="507"/>
      <c r="L216" s="1"/>
      <c r="M216" s="1"/>
      <c r="AQ216" s="576"/>
    </row>
    <row r="217" spans="1:43" ht="26.25" customHeight="1">
      <c r="A217" s="1"/>
      <c r="B217" s="1"/>
      <c r="C217" s="1"/>
      <c r="D217" s="576"/>
      <c r="E217" s="506"/>
      <c r="F217" s="1"/>
      <c r="G217" s="295"/>
      <c r="H217" s="1"/>
      <c r="I217" s="1"/>
      <c r="J217" s="507"/>
      <c r="K217" s="507"/>
      <c r="L217" s="1"/>
      <c r="M217" s="1"/>
      <c r="AQ217" s="576"/>
    </row>
    <row r="218" spans="1:43" ht="26.25" customHeight="1">
      <c r="A218" s="1"/>
      <c r="B218" s="1"/>
      <c r="C218" s="1"/>
      <c r="D218" s="576"/>
      <c r="E218" s="506"/>
      <c r="F218" s="1"/>
      <c r="G218" s="295"/>
      <c r="H218" s="1"/>
      <c r="I218" s="1"/>
      <c r="J218" s="507"/>
      <c r="K218" s="507"/>
      <c r="L218" s="1"/>
      <c r="M218" s="1"/>
      <c r="AQ218" s="576"/>
    </row>
    <row r="219" spans="1:43" ht="26.25" customHeight="1">
      <c r="A219" s="1"/>
      <c r="B219" s="1"/>
      <c r="C219" s="1"/>
      <c r="D219" s="576"/>
      <c r="E219" s="506"/>
      <c r="F219" s="1"/>
      <c r="G219" s="295"/>
      <c r="H219" s="1"/>
      <c r="I219" s="1"/>
      <c r="J219" s="507"/>
      <c r="K219" s="507"/>
      <c r="L219" s="1"/>
      <c r="M219" s="1"/>
      <c r="AQ219" s="576"/>
    </row>
    <row r="220" spans="1:43" ht="26.25" customHeight="1">
      <c r="A220" s="1"/>
      <c r="B220" s="1"/>
      <c r="C220" s="1"/>
      <c r="D220" s="576"/>
      <c r="E220" s="506"/>
      <c r="F220" s="1"/>
      <c r="G220" s="295"/>
      <c r="H220" s="1"/>
      <c r="I220" s="1"/>
      <c r="J220" s="507"/>
      <c r="K220" s="507"/>
      <c r="L220" s="1"/>
      <c r="M220" s="1"/>
      <c r="AQ220" s="576"/>
    </row>
    <row r="221" spans="1:43" ht="26.25" customHeight="1">
      <c r="A221" s="1"/>
      <c r="B221" s="1"/>
      <c r="C221" s="1"/>
      <c r="D221" s="576"/>
      <c r="E221" s="506"/>
      <c r="F221" s="1"/>
      <c r="G221" s="295"/>
      <c r="H221" s="1"/>
      <c r="I221" s="1"/>
      <c r="J221" s="507"/>
      <c r="K221" s="507"/>
      <c r="L221" s="1"/>
      <c r="M221" s="1"/>
      <c r="AQ221" s="576"/>
    </row>
    <row r="222" spans="1:43" ht="26.25" customHeight="1">
      <c r="A222" s="1"/>
      <c r="B222" s="1"/>
      <c r="C222" s="1"/>
      <c r="D222" s="576"/>
      <c r="E222" s="506"/>
      <c r="F222" s="1"/>
      <c r="G222" s="295"/>
      <c r="H222" s="1"/>
      <c r="I222" s="1"/>
      <c r="J222" s="507"/>
      <c r="K222" s="507"/>
      <c r="L222" s="1"/>
      <c r="M222" s="1"/>
      <c r="AQ222" s="576"/>
    </row>
    <row r="223" spans="1:43" ht="26.25" customHeight="1">
      <c r="A223" s="1"/>
      <c r="B223" s="1"/>
      <c r="C223" s="1"/>
      <c r="D223" s="576"/>
      <c r="E223" s="506"/>
      <c r="F223" s="1"/>
      <c r="G223" s="295"/>
      <c r="H223" s="1"/>
      <c r="I223" s="1"/>
      <c r="J223" s="507"/>
      <c r="K223" s="507"/>
      <c r="L223" s="1"/>
      <c r="M223" s="1"/>
      <c r="AQ223" s="576"/>
    </row>
    <row r="224" spans="1:43" ht="26.25" customHeight="1">
      <c r="A224" s="1"/>
      <c r="B224" s="1"/>
      <c r="C224" s="1"/>
      <c r="D224" s="576"/>
      <c r="E224" s="506"/>
      <c r="F224" s="1"/>
      <c r="G224" s="295"/>
      <c r="H224" s="1"/>
      <c r="I224" s="1"/>
      <c r="J224" s="507"/>
      <c r="K224" s="507"/>
      <c r="L224" s="1"/>
      <c r="M224" s="1"/>
      <c r="AQ224" s="576"/>
    </row>
    <row r="225" spans="1:43" ht="26.25" customHeight="1">
      <c r="A225" s="1"/>
      <c r="B225" s="1"/>
      <c r="C225" s="1"/>
      <c r="D225" s="576"/>
      <c r="E225" s="506"/>
      <c r="F225" s="1"/>
      <c r="G225" s="295"/>
      <c r="H225" s="1"/>
      <c r="I225" s="1"/>
      <c r="J225" s="507"/>
      <c r="K225" s="507"/>
      <c r="L225" s="1"/>
      <c r="M225" s="1"/>
      <c r="AQ225" s="576"/>
    </row>
    <row r="226" spans="1:43" ht="26.25" customHeight="1">
      <c r="A226" s="1"/>
      <c r="B226" s="1"/>
      <c r="C226" s="1"/>
      <c r="D226" s="576"/>
      <c r="E226" s="506"/>
      <c r="F226" s="1"/>
      <c r="G226" s="295"/>
      <c r="H226" s="1"/>
      <c r="I226" s="1"/>
      <c r="J226" s="507"/>
      <c r="K226" s="507"/>
      <c r="L226" s="1"/>
      <c r="M226" s="1"/>
      <c r="AQ226" s="576"/>
    </row>
    <row r="227" spans="1:43" ht="26.25" customHeight="1">
      <c r="A227" s="1"/>
      <c r="B227" s="1"/>
      <c r="C227" s="1"/>
      <c r="D227" s="576"/>
      <c r="E227" s="506"/>
      <c r="F227" s="1"/>
      <c r="G227" s="295"/>
      <c r="H227" s="1"/>
      <c r="I227" s="1"/>
      <c r="J227" s="507"/>
      <c r="K227" s="507"/>
      <c r="L227" s="1"/>
      <c r="M227" s="1"/>
      <c r="AQ227" s="576"/>
    </row>
    <row r="228" spans="1:43" ht="26.25" customHeight="1">
      <c r="A228" s="1"/>
      <c r="B228" s="1"/>
      <c r="C228" s="1"/>
      <c r="D228" s="576"/>
      <c r="E228" s="506"/>
      <c r="F228" s="1"/>
      <c r="G228" s="295"/>
      <c r="H228" s="1"/>
      <c r="I228" s="1"/>
      <c r="J228" s="507"/>
      <c r="K228" s="507"/>
      <c r="L228" s="1"/>
      <c r="M228" s="1"/>
      <c r="AQ228" s="576"/>
    </row>
    <row r="229" spans="1:43" ht="26.25" customHeight="1">
      <c r="A229" s="1"/>
      <c r="B229" s="1"/>
      <c r="C229" s="1"/>
      <c r="D229" s="576"/>
      <c r="E229" s="506"/>
      <c r="F229" s="1"/>
      <c r="G229" s="295"/>
      <c r="H229" s="1"/>
      <c r="I229" s="1"/>
      <c r="J229" s="507"/>
      <c r="K229" s="507"/>
      <c r="L229" s="1"/>
      <c r="M229" s="1"/>
      <c r="AQ229" s="576"/>
    </row>
    <row r="230" spans="1:43" ht="26.25" customHeight="1">
      <c r="A230" s="1"/>
      <c r="B230" s="1"/>
      <c r="C230" s="1"/>
      <c r="D230" s="576"/>
      <c r="E230" s="506"/>
      <c r="F230" s="1"/>
      <c r="G230" s="295"/>
      <c r="H230" s="1"/>
      <c r="I230" s="1"/>
      <c r="J230" s="507"/>
      <c r="K230" s="507"/>
      <c r="L230" s="1"/>
      <c r="M230" s="1"/>
      <c r="AQ230" s="576"/>
    </row>
    <row r="231" spans="1:43" ht="26.25" customHeight="1">
      <c r="A231" s="1"/>
      <c r="B231" s="1"/>
      <c r="C231" s="1"/>
      <c r="D231" s="576"/>
      <c r="E231" s="506"/>
      <c r="F231" s="1"/>
      <c r="G231" s="295"/>
      <c r="H231" s="1"/>
      <c r="I231" s="1"/>
      <c r="J231" s="507"/>
      <c r="K231" s="507"/>
      <c r="L231" s="1"/>
      <c r="M231" s="1"/>
      <c r="AQ231" s="576"/>
    </row>
    <row r="232" spans="1:43" ht="26.25" customHeight="1">
      <c r="A232" s="1"/>
      <c r="B232" s="1"/>
      <c r="C232" s="1"/>
      <c r="D232" s="576"/>
      <c r="E232" s="506"/>
      <c r="F232" s="1"/>
      <c r="G232" s="295"/>
      <c r="H232" s="1"/>
      <c r="I232" s="1"/>
      <c r="J232" s="507"/>
      <c r="K232" s="507"/>
      <c r="L232" s="1"/>
      <c r="M232" s="1"/>
      <c r="AQ232" s="576"/>
    </row>
    <row r="233" spans="1:43" ht="26.25" customHeight="1">
      <c r="A233" s="1"/>
      <c r="B233" s="1"/>
      <c r="C233" s="1"/>
      <c r="D233" s="576"/>
      <c r="E233" s="506"/>
      <c r="F233" s="1"/>
      <c r="G233" s="295"/>
      <c r="H233" s="1"/>
      <c r="I233" s="1"/>
      <c r="J233" s="507"/>
      <c r="K233" s="507"/>
      <c r="L233" s="1"/>
      <c r="M233" s="1"/>
      <c r="AQ233" s="576"/>
    </row>
    <row r="234" spans="1:43" ht="26.25" customHeight="1">
      <c r="A234" s="1"/>
      <c r="B234" s="1"/>
      <c r="C234" s="1"/>
      <c r="D234" s="576"/>
      <c r="E234" s="506"/>
      <c r="F234" s="1"/>
      <c r="G234" s="295"/>
      <c r="H234" s="1"/>
      <c r="I234" s="1"/>
      <c r="J234" s="507"/>
      <c r="K234" s="507"/>
      <c r="L234" s="1"/>
      <c r="M234" s="1"/>
      <c r="AQ234" s="576"/>
    </row>
    <row r="235" spans="1:43" ht="26.25" customHeight="1">
      <c r="A235" s="1"/>
      <c r="B235" s="1"/>
      <c r="C235" s="1"/>
      <c r="D235" s="576"/>
      <c r="E235" s="506"/>
      <c r="F235" s="1"/>
      <c r="G235" s="295"/>
      <c r="H235" s="1"/>
      <c r="I235" s="1"/>
      <c r="J235" s="507"/>
      <c r="K235" s="507"/>
      <c r="L235" s="1"/>
      <c r="M235" s="1"/>
      <c r="AQ235" s="576"/>
    </row>
    <row r="236" spans="1:43" ht="26.25" customHeight="1">
      <c r="A236" s="1"/>
      <c r="B236" s="1"/>
      <c r="C236" s="1"/>
      <c r="D236" s="576"/>
      <c r="E236" s="506"/>
      <c r="F236" s="1"/>
      <c r="G236" s="295"/>
      <c r="H236" s="1"/>
      <c r="I236" s="1"/>
      <c r="J236" s="507"/>
      <c r="K236" s="507"/>
      <c r="L236" s="1"/>
      <c r="M236" s="1"/>
      <c r="AQ236" s="576"/>
    </row>
    <row r="237" spans="1:43" ht="26.25" customHeight="1">
      <c r="A237" s="1"/>
      <c r="B237" s="1"/>
      <c r="C237" s="1"/>
      <c r="D237" s="576"/>
      <c r="E237" s="506"/>
      <c r="F237" s="1"/>
      <c r="G237" s="295"/>
      <c r="H237" s="1"/>
      <c r="I237" s="1"/>
      <c r="J237" s="507"/>
      <c r="K237" s="507"/>
      <c r="L237" s="1"/>
      <c r="M237" s="1"/>
      <c r="AQ237" s="576"/>
    </row>
    <row r="238" spans="1:43" ht="26.25" customHeight="1">
      <c r="A238" s="1"/>
      <c r="B238" s="1"/>
      <c r="C238" s="1"/>
      <c r="D238" s="576"/>
      <c r="E238" s="506"/>
      <c r="F238" s="1"/>
      <c r="G238" s="295"/>
      <c r="H238" s="1"/>
      <c r="I238" s="1"/>
      <c r="J238" s="507"/>
      <c r="K238" s="507"/>
      <c r="L238" s="1"/>
      <c r="M238" s="1"/>
      <c r="AQ238" s="576"/>
    </row>
    <row r="239" spans="1:43" ht="26.25" customHeight="1">
      <c r="A239" s="1"/>
      <c r="B239" s="1"/>
      <c r="C239" s="1"/>
      <c r="D239" s="576"/>
      <c r="E239" s="506"/>
      <c r="F239" s="1"/>
      <c r="G239" s="295"/>
      <c r="H239" s="1"/>
      <c r="I239" s="1"/>
      <c r="J239" s="507"/>
      <c r="K239" s="507"/>
      <c r="L239" s="1"/>
      <c r="M239" s="1"/>
      <c r="AQ239" s="576"/>
    </row>
    <row r="240" spans="1:43" ht="26.25" customHeight="1">
      <c r="A240" s="1"/>
      <c r="B240" s="1"/>
      <c r="C240" s="1"/>
      <c r="D240" s="576"/>
      <c r="E240" s="506"/>
      <c r="F240" s="1"/>
      <c r="G240" s="295"/>
      <c r="H240" s="1"/>
      <c r="I240" s="1"/>
      <c r="J240" s="507"/>
      <c r="K240" s="507"/>
      <c r="L240" s="1"/>
      <c r="M240" s="1"/>
      <c r="AQ240" s="576"/>
    </row>
    <row r="241" spans="1:43" ht="26.25" customHeight="1">
      <c r="A241" s="1"/>
      <c r="B241" s="1"/>
      <c r="C241" s="1"/>
      <c r="D241" s="576"/>
      <c r="E241" s="506"/>
      <c r="F241" s="1"/>
      <c r="G241" s="295"/>
      <c r="H241" s="1"/>
      <c r="I241" s="1"/>
      <c r="J241" s="507"/>
      <c r="K241" s="507"/>
      <c r="L241" s="1"/>
      <c r="M241" s="1"/>
      <c r="AQ241" s="576"/>
    </row>
    <row r="242" spans="1:43" ht="26.25" customHeight="1">
      <c r="A242" s="1"/>
      <c r="B242" s="1"/>
      <c r="C242" s="1"/>
      <c r="D242" s="576"/>
      <c r="E242" s="506"/>
      <c r="F242" s="1"/>
      <c r="G242" s="295"/>
      <c r="H242" s="1"/>
      <c r="I242" s="1"/>
      <c r="J242" s="507"/>
      <c r="K242" s="507"/>
      <c r="L242" s="1"/>
      <c r="M242" s="1"/>
      <c r="AQ242" s="576"/>
    </row>
    <row r="243" spans="1:43" ht="26.25" customHeight="1">
      <c r="A243" s="1"/>
      <c r="B243" s="1"/>
      <c r="C243" s="1"/>
      <c r="D243" s="576"/>
      <c r="E243" s="506"/>
      <c r="F243" s="1"/>
      <c r="G243" s="295"/>
      <c r="H243" s="1"/>
      <c r="I243" s="1"/>
      <c r="J243" s="507"/>
      <c r="K243" s="507"/>
      <c r="L243" s="1"/>
      <c r="M243" s="1"/>
      <c r="AQ243" s="576"/>
    </row>
    <row r="244" spans="1:43" ht="26.25" customHeight="1">
      <c r="A244" s="1"/>
      <c r="B244" s="1"/>
      <c r="C244" s="1"/>
      <c r="D244" s="576"/>
      <c r="E244" s="506"/>
      <c r="F244" s="1"/>
      <c r="G244" s="295"/>
      <c r="H244" s="1"/>
      <c r="I244" s="1"/>
      <c r="J244" s="507"/>
      <c r="K244" s="507"/>
      <c r="L244" s="1"/>
      <c r="M244" s="1"/>
      <c r="AQ244" s="576"/>
    </row>
    <row r="245" spans="1:43" ht="26.25" customHeight="1">
      <c r="A245" s="1"/>
      <c r="B245" s="1"/>
      <c r="C245" s="1"/>
      <c r="D245" s="576"/>
      <c r="E245" s="506"/>
      <c r="F245" s="1"/>
      <c r="G245" s="295"/>
      <c r="H245" s="1"/>
      <c r="I245" s="1"/>
      <c r="J245" s="507"/>
      <c r="K245" s="507"/>
      <c r="L245" s="1"/>
      <c r="M245" s="1"/>
      <c r="AQ245" s="576"/>
    </row>
    <row r="246" spans="1:43" ht="26.25" customHeight="1">
      <c r="A246" s="1"/>
      <c r="B246" s="1"/>
      <c r="C246" s="1"/>
      <c r="D246" s="576"/>
      <c r="E246" s="506"/>
      <c r="F246" s="1"/>
      <c r="G246" s="295"/>
      <c r="H246" s="1"/>
      <c r="I246" s="1"/>
      <c r="J246" s="507"/>
      <c r="K246" s="507"/>
      <c r="L246" s="1"/>
      <c r="M246" s="1"/>
      <c r="AQ246" s="576"/>
    </row>
    <row r="247" spans="1:43" ht="26.25" customHeight="1">
      <c r="A247" s="1"/>
      <c r="B247" s="1"/>
      <c r="C247" s="1"/>
      <c r="D247" s="576"/>
      <c r="E247" s="506"/>
      <c r="F247" s="1"/>
      <c r="G247" s="295"/>
      <c r="H247" s="1"/>
      <c r="I247" s="1"/>
      <c r="J247" s="507"/>
      <c r="K247" s="507"/>
      <c r="L247" s="1"/>
      <c r="M247" s="1"/>
      <c r="AQ247" s="576"/>
    </row>
    <row r="248" spans="1:43" ht="26.25" customHeight="1">
      <c r="A248" s="1"/>
      <c r="B248" s="1"/>
      <c r="C248" s="1"/>
      <c r="D248" s="576"/>
      <c r="E248" s="506"/>
      <c r="F248" s="1"/>
      <c r="G248" s="295"/>
      <c r="H248" s="1"/>
      <c r="I248" s="1"/>
      <c r="J248" s="507"/>
      <c r="K248" s="507"/>
      <c r="L248" s="1"/>
      <c r="M248" s="1"/>
      <c r="AQ248" s="576"/>
    </row>
    <row r="249" spans="1:43" ht="26.25" customHeight="1">
      <c r="A249" s="1"/>
      <c r="B249" s="1"/>
      <c r="C249" s="1"/>
      <c r="D249" s="576"/>
      <c r="E249" s="506"/>
      <c r="F249" s="1"/>
      <c r="G249" s="295"/>
      <c r="H249" s="1"/>
      <c r="I249" s="1"/>
      <c r="J249" s="507"/>
      <c r="K249" s="507"/>
      <c r="L249" s="1"/>
      <c r="M249" s="1"/>
      <c r="AQ249" s="576"/>
    </row>
    <row r="250" spans="1:43" ht="26.25" customHeight="1">
      <c r="A250" s="1"/>
      <c r="B250" s="1"/>
      <c r="C250" s="1"/>
      <c r="D250" s="576"/>
      <c r="E250" s="506"/>
      <c r="F250" s="1"/>
      <c r="G250" s="295"/>
      <c r="H250" s="1"/>
      <c r="I250" s="1"/>
      <c r="J250" s="507"/>
      <c r="K250" s="507"/>
      <c r="L250" s="1"/>
      <c r="M250" s="1"/>
      <c r="AQ250" s="576"/>
    </row>
  </sheetData>
  <sheetProtection/>
  <mergeCells count="2">
    <mergeCell ref="N5:O5"/>
    <mergeCell ref="N6:O6"/>
  </mergeCells>
  <printOptions/>
  <pageMargins left="0.7874015748031497" right="0.2362204724409449" top="0.6692913385826772" bottom="0.2362204724409449" header="0.5118110236220472" footer="0.4724409448818898"/>
  <pageSetup fitToHeight="1" fitToWidth="1" horizontalDpi="600" verticalDpi="600" orientation="landscape" paperSize="8" scale="49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250"/>
  <sheetViews>
    <sheetView defaultGridColor="0" zoomScale="40" zoomScaleNormal="40" zoomScaleSheetLayoutView="75" zoomScalePageLayoutView="0" colorId="22" workbookViewId="0" topLeftCell="I1">
      <selection activeCell="V17" sqref="V17"/>
    </sheetView>
  </sheetViews>
  <sheetFormatPr defaultColWidth="10.66015625" defaultRowHeight="26.25" customHeight="1"/>
  <cols>
    <col min="1" max="1" width="5.66015625" style="577" customWidth="1"/>
    <col min="2" max="2" width="14.33203125" style="577" customWidth="1"/>
    <col min="3" max="3" width="7.08203125" style="577" customWidth="1"/>
    <col min="4" max="4" width="14.5" style="578" customWidth="1"/>
    <col min="5" max="5" width="14.58203125" style="579" customWidth="1"/>
    <col min="6" max="6" width="14.58203125" style="577" customWidth="1"/>
    <col min="7" max="7" width="14.58203125" style="508" customWidth="1"/>
    <col min="8" max="9" width="14.58203125" style="577" customWidth="1"/>
    <col min="10" max="11" width="14.58203125" style="580" customWidth="1"/>
    <col min="12" max="12" width="16.58203125" style="33" customWidth="1"/>
    <col min="13" max="13" width="3.08203125" style="33" customWidth="1"/>
    <col min="14" max="14" width="6.41015625" style="689" customWidth="1"/>
    <col min="15" max="15" width="12.91015625" style="689" customWidth="1"/>
    <col min="16" max="16" width="13.58203125" style="72" customWidth="1"/>
    <col min="17" max="17" width="14.91015625" style="72" bestFit="1" customWidth="1"/>
    <col min="18" max="19" width="12.08203125" style="72" customWidth="1"/>
    <col min="20" max="20" width="12.58203125" style="72" customWidth="1"/>
    <col min="21" max="21" width="12.08203125" style="72" customWidth="1"/>
    <col min="22" max="22" width="12.91015625" style="72" customWidth="1"/>
    <col min="23" max="23" width="13.41015625" style="72" customWidth="1"/>
    <col min="24" max="24" width="12.08203125" style="72" customWidth="1"/>
    <col min="25" max="26" width="13.33203125" style="72" customWidth="1"/>
    <col min="27" max="27" width="12.08203125" style="72" customWidth="1"/>
    <col min="28" max="29" width="14.41015625" style="72" hidden="1" customWidth="1"/>
    <col min="30" max="30" width="12.08203125" style="72" hidden="1" customWidth="1"/>
    <col min="31" max="32" width="9.66015625" style="72" hidden="1" customWidth="1"/>
    <col min="33" max="33" width="12.08203125" style="72" hidden="1" customWidth="1"/>
    <col min="34" max="34" width="14.5" style="72" bestFit="1" customWidth="1"/>
    <col min="35" max="35" width="15" style="72" bestFit="1" customWidth="1"/>
    <col min="36" max="36" width="12.08203125" style="72" customWidth="1"/>
    <col min="37" max="37" width="12.08203125" style="74" customWidth="1"/>
    <col min="38" max="38" width="14.58203125" style="74" customWidth="1"/>
    <col min="39" max="39" width="12.08203125" style="72" customWidth="1"/>
    <col min="40" max="40" width="13.66015625" style="74" customWidth="1"/>
    <col min="41" max="41" width="13.83203125" style="74" customWidth="1"/>
    <col min="42" max="42" width="12.08203125" style="72" customWidth="1"/>
    <col min="43" max="43" width="3.58203125" style="578" customWidth="1"/>
    <col min="44" max="16384" width="10.66015625" style="577" customWidth="1"/>
  </cols>
  <sheetData>
    <row r="1" spans="1:43" ht="27" customHeight="1">
      <c r="A1" s="1"/>
      <c r="B1" s="1"/>
      <c r="C1" s="1"/>
      <c r="D1" s="576"/>
      <c r="E1" s="506"/>
      <c r="F1" s="1"/>
      <c r="G1" s="295"/>
      <c r="H1" s="1"/>
      <c r="I1" s="1"/>
      <c r="J1" s="507"/>
      <c r="K1" s="507"/>
      <c r="L1" s="1"/>
      <c r="M1" s="1"/>
      <c r="N1" s="666"/>
      <c r="O1" s="666"/>
      <c r="P1" s="1"/>
      <c r="Q1" s="1"/>
      <c r="R1" s="1"/>
      <c r="S1" s="1"/>
      <c r="T1" s="1"/>
      <c r="U1" s="1"/>
      <c r="V1" s="1"/>
      <c r="W1" s="1"/>
      <c r="X1" s="1"/>
      <c r="Y1" s="75" t="s">
        <v>159</v>
      </c>
      <c r="Z1" s="1"/>
      <c r="AA1" s="1"/>
      <c r="AI1" s="73"/>
      <c r="AL1" s="56"/>
      <c r="AO1" s="56" t="s">
        <v>150</v>
      </c>
      <c r="AP1" s="57"/>
      <c r="AQ1" s="576"/>
    </row>
    <row r="2" spans="1:43" ht="27" customHeight="1">
      <c r="A2" s="1"/>
      <c r="B2" s="1"/>
      <c r="C2" s="1"/>
      <c r="D2" s="598"/>
      <c r="E2" s="506"/>
      <c r="F2" s="1"/>
      <c r="G2" s="295"/>
      <c r="H2" s="1"/>
      <c r="I2" s="1"/>
      <c r="J2" s="507"/>
      <c r="K2" s="507"/>
      <c r="L2" s="1"/>
      <c r="M2" s="1"/>
      <c r="N2" s="666"/>
      <c r="O2" s="666"/>
      <c r="P2" s="1"/>
      <c r="Q2" s="1"/>
      <c r="R2" s="1"/>
      <c r="S2" s="1"/>
      <c r="T2" s="1"/>
      <c r="U2" s="1"/>
      <c r="V2" s="1"/>
      <c r="W2" s="1"/>
      <c r="X2" s="1"/>
      <c r="Y2" s="75"/>
      <c r="Z2" s="1"/>
      <c r="AA2" s="1"/>
      <c r="AL2" s="56"/>
      <c r="AO2" s="56" t="s">
        <v>145</v>
      </c>
      <c r="AP2" s="57"/>
      <c r="AQ2" s="576"/>
    </row>
    <row r="3" spans="1:43" ht="27" customHeight="1">
      <c r="A3" s="36"/>
      <c r="B3" s="36" t="s">
        <v>128</v>
      </c>
      <c r="C3" s="36"/>
      <c r="D3" s="28"/>
      <c r="E3" s="193" t="s">
        <v>128</v>
      </c>
      <c r="F3" s="809" t="s">
        <v>0</v>
      </c>
      <c r="G3" s="222"/>
      <c r="H3" s="36"/>
      <c r="I3" s="1"/>
      <c r="J3" s="507"/>
      <c r="K3" s="207"/>
      <c r="L3" s="1"/>
      <c r="M3" s="1"/>
      <c r="N3" s="666"/>
      <c r="O3" s="666"/>
      <c r="P3" s="1"/>
      <c r="Q3" s="1"/>
      <c r="R3" s="1"/>
      <c r="S3" s="1"/>
      <c r="T3" s="1"/>
      <c r="U3" s="1"/>
      <c r="V3" s="1"/>
      <c r="W3" s="1"/>
      <c r="X3" s="1"/>
      <c r="Y3" s="1" t="s">
        <v>1</v>
      </c>
      <c r="Z3" s="1"/>
      <c r="AA3" s="1"/>
      <c r="AL3" s="56"/>
      <c r="AO3" s="56" t="s">
        <v>2</v>
      </c>
      <c r="AP3" s="1"/>
      <c r="AQ3" s="576"/>
    </row>
    <row r="4" spans="1:44" ht="27" customHeight="1" thickBot="1">
      <c r="A4" s="37"/>
      <c r="B4" s="810" t="s">
        <v>136</v>
      </c>
      <c r="C4" s="37"/>
      <c r="D4" s="29"/>
      <c r="E4" s="194"/>
      <c r="F4" s="37"/>
      <c r="G4" s="223"/>
      <c r="H4" s="37"/>
      <c r="I4" s="38"/>
      <c r="J4" s="302"/>
      <c r="K4" s="208"/>
      <c r="L4" s="65" t="s">
        <v>131</v>
      </c>
      <c r="M4" s="1"/>
      <c r="N4" s="667"/>
      <c r="O4" s="667" t="s">
        <v>158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1"/>
      <c r="AK4" s="76"/>
      <c r="AL4" s="77"/>
      <c r="AN4" s="76"/>
      <c r="AO4" s="77" t="s">
        <v>129</v>
      </c>
      <c r="AQ4" s="576"/>
      <c r="AR4" s="599"/>
    </row>
    <row r="5" spans="1:44" ht="27" customHeight="1">
      <c r="A5" s="600"/>
      <c r="B5" s="601"/>
      <c r="C5" s="602"/>
      <c r="D5" s="603" t="s">
        <v>4</v>
      </c>
      <c r="E5" s="514" t="s">
        <v>5</v>
      </c>
      <c r="F5" s="604" t="s">
        <v>6</v>
      </c>
      <c r="G5" s="518" t="s">
        <v>7</v>
      </c>
      <c r="H5" s="605" t="s">
        <v>8</v>
      </c>
      <c r="I5" s="604" t="s">
        <v>9</v>
      </c>
      <c r="J5" s="519" t="s">
        <v>10</v>
      </c>
      <c r="K5" s="519" t="s">
        <v>11</v>
      </c>
      <c r="L5" s="606" t="s">
        <v>12</v>
      </c>
      <c r="M5" s="607"/>
      <c r="N5" s="818" t="s">
        <v>130</v>
      </c>
      <c r="O5" s="819"/>
      <c r="P5" s="46" t="s">
        <v>14</v>
      </c>
      <c r="Q5" s="39"/>
      <c r="R5" s="39"/>
      <c r="S5" s="47" t="s">
        <v>15</v>
      </c>
      <c r="T5" s="39"/>
      <c r="U5" s="39"/>
      <c r="V5" s="48" t="s">
        <v>16</v>
      </c>
      <c r="W5" s="39"/>
      <c r="X5" s="39"/>
      <c r="Y5" s="49" t="s">
        <v>17</v>
      </c>
      <c r="Z5" s="50"/>
      <c r="AA5" s="51"/>
      <c r="AB5" s="49" t="s">
        <v>18</v>
      </c>
      <c r="AC5" s="50"/>
      <c r="AD5" s="50"/>
      <c r="AE5" s="52" t="s">
        <v>19</v>
      </c>
      <c r="AF5" s="50"/>
      <c r="AG5" s="50"/>
      <c r="AH5" s="49" t="s">
        <v>20</v>
      </c>
      <c r="AI5" s="51"/>
      <c r="AJ5" s="50"/>
      <c r="AK5" s="53" t="s">
        <v>21</v>
      </c>
      <c r="AL5" s="54"/>
      <c r="AM5" s="51"/>
      <c r="AN5" s="55" t="s">
        <v>22</v>
      </c>
      <c r="AO5" s="54"/>
      <c r="AP5" s="51"/>
      <c r="AQ5" s="576"/>
      <c r="AR5" s="599"/>
    </row>
    <row r="6" spans="1:44" ht="27" customHeight="1" thickBot="1">
      <c r="A6" s="607" t="s">
        <v>128</v>
      </c>
      <c r="B6" s="615" t="s">
        <v>23</v>
      </c>
      <c r="C6" s="616" t="s">
        <v>24</v>
      </c>
      <c r="D6" s="31"/>
      <c r="E6" s="158"/>
      <c r="F6" s="609"/>
      <c r="G6" s="225">
        <v>85.7086</v>
      </c>
      <c r="H6" s="40"/>
      <c r="I6" s="609">
        <f>G6+H6</f>
        <v>85.7086</v>
      </c>
      <c r="J6" s="225">
        <v>13.09</v>
      </c>
      <c r="K6" s="225">
        <v>168.849</v>
      </c>
      <c r="L6" s="610">
        <f aca="true" t="shared" si="0" ref="L6:L69">F6+J6+I6+K6</f>
        <v>267.6476</v>
      </c>
      <c r="M6" s="607"/>
      <c r="N6" s="820" t="s">
        <v>25</v>
      </c>
      <c r="O6" s="821"/>
      <c r="P6" s="58" t="s">
        <v>24</v>
      </c>
      <c r="Q6" s="59" t="s">
        <v>26</v>
      </c>
      <c r="R6" s="59" t="s">
        <v>27</v>
      </c>
      <c r="S6" s="60" t="s">
        <v>24</v>
      </c>
      <c r="T6" s="59" t="s">
        <v>26</v>
      </c>
      <c r="U6" s="59" t="s">
        <v>27</v>
      </c>
      <c r="V6" s="59" t="s">
        <v>24</v>
      </c>
      <c r="W6" s="59" t="s">
        <v>26</v>
      </c>
      <c r="X6" s="59" t="s">
        <v>27</v>
      </c>
      <c r="Y6" s="58" t="s">
        <v>24</v>
      </c>
      <c r="Z6" s="59" t="s">
        <v>26</v>
      </c>
      <c r="AA6" s="61" t="s">
        <v>27</v>
      </c>
      <c r="AB6" s="58" t="s">
        <v>24</v>
      </c>
      <c r="AC6" s="59" t="s">
        <v>26</v>
      </c>
      <c r="AD6" s="59" t="s">
        <v>27</v>
      </c>
      <c r="AE6" s="59" t="s">
        <v>24</v>
      </c>
      <c r="AF6" s="59" t="s">
        <v>26</v>
      </c>
      <c r="AG6" s="59" t="s">
        <v>27</v>
      </c>
      <c r="AH6" s="58" t="s">
        <v>24</v>
      </c>
      <c r="AI6" s="62" t="s">
        <v>26</v>
      </c>
      <c r="AJ6" s="59" t="s">
        <v>27</v>
      </c>
      <c r="AK6" s="63" t="s">
        <v>24</v>
      </c>
      <c r="AL6" s="64" t="s">
        <v>26</v>
      </c>
      <c r="AM6" s="61" t="s">
        <v>27</v>
      </c>
      <c r="AN6" s="64" t="s">
        <v>24</v>
      </c>
      <c r="AO6" s="64" t="s">
        <v>26</v>
      </c>
      <c r="AP6" s="61" t="s">
        <v>27</v>
      </c>
      <c r="AQ6" s="576"/>
      <c r="AR6" s="599"/>
    </row>
    <row r="7" spans="1:44" ht="27" customHeight="1">
      <c r="A7" s="611" t="s">
        <v>28</v>
      </c>
      <c r="B7" s="602"/>
      <c r="C7" s="602" t="s">
        <v>29</v>
      </c>
      <c r="D7" s="66"/>
      <c r="E7" s="163"/>
      <c r="F7" s="612"/>
      <c r="G7" s="226">
        <v>7832.309</v>
      </c>
      <c r="H7" s="67"/>
      <c r="I7" s="612">
        <f>G7+H7</f>
        <v>7832.309</v>
      </c>
      <c r="J7" s="226">
        <v>1302.04</v>
      </c>
      <c r="K7" s="226">
        <v>14123.262</v>
      </c>
      <c r="L7" s="613">
        <f t="shared" si="0"/>
        <v>23257.611</v>
      </c>
      <c r="M7" s="607"/>
      <c r="N7" s="672"/>
      <c r="O7" s="673"/>
      <c r="P7" s="83">
        <v>301.8891</v>
      </c>
      <c r="Q7" s="84">
        <v>25077.192000000003</v>
      </c>
      <c r="R7" s="85">
        <v>83.06756355231111</v>
      </c>
      <c r="S7" s="86"/>
      <c r="T7" s="87"/>
      <c r="U7" s="88"/>
      <c r="V7" s="87">
        <v>0.356</v>
      </c>
      <c r="W7" s="87">
        <v>149.04</v>
      </c>
      <c r="X7" s="88">
        <v>418.65168539325845</v>
      </c>
      <c r="Y7" s="83">
        <v>0.356</v>
      </c>
      <c r="Z7" s="84">
        <v>149.04</v>
      </c>
      <c r="AA7" s="88">
        <v>418.65168539325845</v>
      </c>
      <c r="AB7" s="89">
        <v>115.08460000000001</v>
      </c>
      <c r="AC7" s="87">
        <v>9287.904</v>
      </c>
      <c r="AD7" s="88">
        <v>80.70501179132569</v>
      </c>
      <c r="AE7" s="87"/>
      <c r="AF7" s="87"/>
      <c r="AG7" s="88"/>
      <c r="AH7" s="83">
        <v>115.08460000000001</v>
      </c>
      <c r="AI7" s="81">
        <v>9287.904</v>
      </c>
      <c r="AJ7" s="88">
        <v>80.70501179132569</v>
      </c>
      <c r="AK7" s="89">
        <v>13.142</v>
      </c>
      <c r="AL7" s="87">
        <v>1303.681</v>
      </c>
      <c r="AM7" s="90">
        <v>99.1995891036372</v>
      </c>
      <c r="AN7" s="89">
        <v>173.3065</v>
      </c>
      <c r="AO7" s="87">
        <v>14336.567000000001</v>
      </c>
      <c r="AP7" s="91">
        <v>82.72376973743052</v>
      </c>
      <c r="AQ7" s="614"/>
      <c r="AR7" s="599"/>
    </row>
    <row r="8" spans="1:44" ht="27" customHeight="1">
      <c r="A8" s="611" t="s">
        <v>30</v>
      </c>
      <c r="B8" s="615" t="s">
        <v>31</v>
      </c>
      <c r="C8" s="616" t="s">
        <v>24</v>
      </c>
      <c r="D8" s="31"/>
      <c r="E8" s="158">
        <v>0.356</v>
      </c>
      <c r="F8" s="609">
        <f>D8+E8</f>
        <v>0.356</v>
      </c>
      <c r="G8" s="225">
        <v>29.376</v>
      </c>
      <c r="H8" s="40"/>
      <c r="I8" s="609">
        <f>G8+H8</f>
        <v>29.376</v>
      </c>
      <c r="J8" s="225">
        <v>0.052</v>
      </c>
      <c r="K8" s="225">
        <v>4.4575</v>
      </c>
      <c r="L8" s="610">
        <f t="shared" si="0"/>
        <v>34.2415</v>
      </c>
      <c r="M8" s="607"/>
      <c r="N8" s="674" t="s">
        <v>32</v>
      </c>
      <c r="O8" s="673"/>
      <c r="P8" s="449">
        <v>3986.0163</v>
      </c>
      <c r="Q8" s="450">
        <v>198646.27100131894</v>
      </c>
      <c r="R8" s="451">
        <v>49.83578993425565</v>
      </c>
      <c r="S8" s="452">
        <v>0.011</v>
      </c>
      <c r="T8" s="453">
        <v>3.465001318939473</v>
      </c>
      <c r="U8" s="454">
        <v>315.0001199035885</v>
      </c>
      <c r="V8" s="453">
        <v>0.9918</v>
      </c>
      <c r="W8" s="453">
        <v>265.377</v>
      </c>
      <c r="X8" s="454">
        <v>267.57108287961285</v>
      </c>
      <c r="Y8" s="449">
        <v>1.0028</v>
      </c>
      <c r="Z8" s="450">
        <v>268.8420013189395</v>
      </c>
      <c r="AA8" s="455">
        <v>268.0913455513956</v>
      </c>
      <c r="AB8" s="456">
        <v>2331.7911999999997</v>
      </c>
      <c r="AC8" s="456">
        <v>119275.099</v>
      </c>
      <c r="AD8" s="454">
        <v>51.15170646496994</v>
      </c>
      <c r="AE8" s="453"/>
      <c r="AF8" s="456"/>
      <c r="AG8" s="454"/>
      <c r="AH8" s="449">
        <v>2331.7911999999997</v>
      </c>
      <c r="AI8" s="453">
        <v>119275.099</v>
      </c>
      <c r="AJ8" s="454">
        <v>51.15170646496994</v>
      </c>
      <c r="AK8" s="449">
        <v>0.5786</v>
      </c>
      <c r="AL8" s="450">
        <v>124.88600000000001</v>
      </c>
      <c r="AM8" s="454">
        <v>215.84168683028</v>
      </c>
      <c r="AN8" s="457">
        <v>1652.6437</v>
      </c>
      <c r="AO8" s="458">
        <v>78977.444</v>
      </c>
      <c r="AP8" s="455">
        <v>47.78854873558045</v>
      </c>
      <c r="AQ8" s="614"/>
      <c r="AR8" s="599"/>
    </row>
    <row r="9" spans="1:44" ht="27" customHeight="1">
      <c r="A9" s="611" t="s">
        <v>33</v>
      </c>
      <c r="B9" s="602" t="s">
        <v>34</v>
      </c>
      <c r="C9" s="602" t="s">
        <v>29</v>
      </c>
      <c r="D9" s="66"/>
      <c r="E9" s="163">
        <v>149.04</v>
      </c>
      <c r="F9" s="612">
        <f>D9+E9</f>
        <v>149.04</v>
      </c>
      <c r="G9" s="226">
        <v>1455.595</v>
      </c>
      <c r="H9" s="67"/>
      <c r="I9" s="612">
        <f>G9+H9</f>
        <v>1455.595</v>
      </c>
      <c r="J9" s="226">
        <v>1.641</v>
      </c>
      <c r="K9" s="226">
        <v>213.305</v>
      </c>
      <c r="L9" s="613">
        <f t="shared" si="0"/>
        <v>1819.5810000000001</v>
      </c>
      <c r="M9" s="607"/>
      <c r="N9" s="675"/>
      <c r="O9" s="676"/>
      <c r="P9" s="100">
        <v>7.5737046032651705</v>
      </c>
      <c r="Q9" s="93">
        <v>12.624043669983365</v>
      </c>
      <c r="R9" s="93">
        <v>166.68254614182993</v>
      </c>
      <c r="S9" s="101"/>
      <c r="T9" s="102"/>
      <c r="U9" s="93"/>
      <c r="V9" s="103">
        <v>35.89433353498689</v>
      </c>
      <c r="W9" s="104">
        <v>56.16161159407183</v>
      </c>
      <c r="X9" s="93">
        <v>156.4637257837091</v>
      </c>
      <c r="Y9" s="100">
        <v>35.50059832469087</v>
      </c>
      <c r="Z9" s="93">
        <v>55.437766148447565</v>
      </c>
      <c r="AA9" s="93">
        <v>156.16008958894162</v>
      </c>
      <c r="AB9" s="105">
        <v>4.935459058255303</v>
      </c>
      <c r="AC9" s="102">
        <v>7.786959791163116</v>
      </c>
      <c r="AD9" s="93">
        <v>157.775795508591</v>
      </c>
      <c r="AE9" s="102"/>
      <c r="AF9" s="106"/>
      <c r="AG9" s="93"/>
      <c r="AH9" s="100">
        <v>4.935459058255303</v>
      </c>
      <c r="AI9" s="103">
        <v>7.786959791163116</v>
      </c>
      <c r="AJ9" s="93">
        <v>157.775795508591</v>
      </c>
      <c r="AK9" s="100">
        <v>2271.3446249567924</v>
      </c>
      <c r="AL9" s="93">
        <v>1043.896833912528</v>
      </c>
      <c r="AM9" s="93">
        <v>45.959420796057586</v>
      </c>
      <c r="AN9" s="107">
        <v>10.48662213155806</v>
      </c>
      <c r="AO9" s="104">
        <v>18.152736115390113</v>
      </c>
      <c r="AP9" s="108">
        <v>173.10374959313094</v>
      </c>
      <c r="AQ9" s="614"/>
      <c r="AR9" s="599"/>
    </row>
    <row r="10" spans="1:44" ht="27" customHeight="1">
      <c r="A10" s="611" t="s">
        <v>35</v>
      </c>
      <c r="B10" s="615" t="s">
        <v>36</v>
      </c>
      <c r="C10" s="616" t="s">
        <v>24</v>
      </c>
      <c r="D10" s="45"/>
      <c r="E10" s="176">
        <f>E6+E8</f>
        <v>0.356</v>
      </c>
      <c r="F10" s="609">
        <f aca="true" t="shared" si="1" ref="F10:K11">F6+F8</f>
        <v>0.356</v>
      </c>
      <c r="G10" s="581">
        <f t="shared" si="1"/>
        <v>115.08460000000001</v>
      </c>
      <c r="H10" s="45"/>
      <c r="I10" s="609">
        <f t="shared" si="1"/>
        <v>115.08460000000001</v>
      </c>
      <c r="J10" s="531">
        <f t="shared" si="1"/>
        <v>13.142</v>
      </c>
      <c r="K10" s="538">
        <f t="shared" si="1"/>
        <v>173.3065</v>
      </c>
      <c r="L10" s="610">
        <f t="shared" si="0"/>
        <v>301.8891</v>
      </c>
      <c r="M10" s="607"/>
      <c r="N10" s="674" t="s">
        <v>37</v>
      </c>
      <c r="O10" s="673"/>
      <c r="P10" s="459">
        <v>2370.1091</v>
      </c>
      <c r="Q10" s="460">
        <v>213514.80200011193</v>
      </c>
      <c r="R10" s="461">
        <v>90.08648673603756</v>
      </c>
      <c r="S10" s="462">
        <v>0.085</v>
      </c>
      <c r="T10" s="463">
        <v>10.044000111913304</v>
      </c>
      <c r="U10" s="464">
        <v>118.16470719898004</v>
      </c>
      <c r="V10" s="465">
        <v>4.079</v>
      </c>
      <c r="W10" s="465">
        <v>175.066</v>
      </c>
      <c r="X10" s="464">
        <v>42.91885265996568</v>
      </c>
      <c r="Y10" s="459">
        <v>4.164</v>
      </c>
      <c r="Z10" s="460">
        <v>185.1100001119133</v>
      </c>
      <c r="AA10" s="464">
        <v>44.45485113158341</v>
      </c>
      <c r="AB10" s="466">
        <v>1776.4446</v>
      </c>
      <c r="AC10" s="465">
        <v>151621.035</v>
      </c>
      <c r="AD10" s="464">
        <v>85.35083784768746</v>
      </c>
      <c r="AE10" s="465"/>
      <c r="AF10" s="465"/>
      <c r="AG10" s="464"/>
      <c r="AH10" s="459">
        <v>1776.4446</v>
      </c>
      <c r="AI10" s="463">
        <v>151621.035</v>
      </c>
      <c r="AJ10" s="464">
        <v>85.35083784768746</v>
      </c>
      <c r="AK10" s="466">
        <v>278.431</v>
      </c>
      <c r="AL10" s="465">
        <v>23776.578</v>
      </c>
      <c r="AM10" s="464">
        <v>85.39486623256751</v>
      </c>
      <c r="AN10" s="466">
        <v>311.0695</v>
      </c>
      <c r="AO10" s="465">
        <v>37932.079</v>
      </c>
      <c r="AP10" s="467">
        <v>121.94084923144185</v>
      </c>
      <c r="AQ10" s="614"/>
      <c r="AR10" s="599"/>
    </row>
    <row r="11" spans="1:44" ht="27" customHeight="1">
      <c r="A11" s="600"/>
      <c r="B11" s="602"/>
      <c r="C11" s="602" t="s">
        <v>29</v>
      </c>
      <c r="D11" s="44"/>
      <c r="E11" s="177">
        <f>E7+E9</f>
        <v>149.04</v>
      </c>
      <c r="F11" s="612">
        <f t="shared" si="1"/>
        <v>149.04</v>
      </c>
      <c r="G11" s="582">
        <f t="shared" si="1"/>
        <v>9287.904</v>
      </c>
      <c r="H11" s="44"/>
      <c r="I11" s="612">
        <f t="shared" si="1"/>
        <v>9287.904</v>
      </c>
      <c r="J11" s="527">
        <f t="shared" si="1"/>
        <v>1303.681</v>
      </c>
      <c r="K11" s="583">
        <f t="shared" si="1"/>
        <v>14336.567000000001</v>
      </c>
      <c r="L11" s="613">
        <f t="shared" si="0"/>
        <v>25077.192000000003</v>
      </c>
      <c r="M11" s="607"/>
      <c r="N11" s="674"/>
      <c r="O11" s="673"/>
      <c r="P11" s="92">
        <v>280.9689</v>
      </c>
      <c r="Q11" s="80">
        <v>20492.082104157453</v>
      </c>
      <c r="R11" s="93">
        <v>72.93363110350452</v>
      </c>
      <c r="S11" s="94">
        <v>0.0444</v>
      </c>
      <c r="T11" s="82">
        <v>10.92210415745709</v>
      </c>
      <c r="U11" s="95">
        <v>245.99333687966418</v>
      </c>
      <c r="V11" s="82">
        <v>0.5698</v>
      </c>
      <c r="W11" s="82">
        <v>55.655</v>
      </c>
      <c r="X11" s="95">
        <v>97.67462267462268</v>
      </c>
      <c r="Y11" s="92">
        <v>0.6142</v>
      </c>
      <c r="Z11" s="80">
        <v>66.57710415745709</v>
      </c>
      <c r="AA11" s="95">
        <v>108.3964574364329</v>
      </c>
      <c r="AB11" s="97">
        <v>241.872</v>
      </c>
      <c r="AC11" s="82">
        <v>17833.635</v>
      </c>
      <c r="AD11" s="95">
        <v>73.73170519944432</v>
      </c>
      <c r="AE11" s="82"/>
      <c r="AF11" s="82"/>
      <c r="AG11" s="95"/>
      <c r="AH11" s="97">
        <v>241.872</v>
      </c>
      <c r="AI11" s="82">
        <v>17833.635</v>
      </c>
      <c r="AJ11" s="95">
        <v>73.73170519944432</v>
      </c>
      <c r="AK11" s="97">
        <v>0.035</v>
      </c>
      <c r="AL11" s="82">
        <v>6.073</v>
      </c>
      <c r="AM11" s="95">
        <v>173.5142857142857</v>
      </c>
      <c r="AN11" s="97">
        <v>38.4477</v>
      </c>
      <c r="AO11" s="82">
        <v>2585.797</v>
      </c>
      <c r="AP11" s="99">
        <v>67.25492032033127</v>
      </c>
      <c r="AQ11" s="614"/>
      <c r="AR11" s="599"/>
    </row>
    <row r="12" spans="1:44" ht="27" customHeight="1">
      <c r="A12" s="607" t="s">
        <v>38</v>
      </c>
      <c r="B12" s="1"/>
      <c r="C12" s="616" t="s">
        <v>24</v>
      </c>
      <c r="D12" s="31">
        <v>4.9533</v>
      </c>
      <c r="E12" s="158">
        <v>1.1862</v>
      </c>
      <c r="F12" s="609">
        <f aca="true" t="shared" si="2" ref="F12:F23">D12+E12</f>
        <v>6.1395</v>
      </c>
      <c r="G12" s="225">
        <v>522.091</v>
      </c>
      <c r="H12" s="40"/>
      <c r="I12" s="609">
        <f aca="true" t="shared" si="3" ref="I12:I23">G12+H12</f>
        <v>522.091</v>
      </c>
      <c r="J12" s="225">
        <v>2.8301</v>
      </c>
      <c r="K12" s="532"/>
      <c r="L12" s="610">
        <f t="shared" si="0"/>
        <v>531.0606</v>
      </c>
      <c r="M12" s="607"/>
      <c r="N12" s="677"/>
      <c r="O12" s="678"/>
      <c r="P12" s="100">
        <v>843.5485564416559</v>
      </c>
      <c r="Q12" s="93">
        <v>1041.9380564398277</v>
      </c>
      <c r="R12" s="93">
        <v>123.51844460916854</v>
      </c>
      <c r="S12" s="101">
        <v>191.44144144144144</v>
      </c>
      <c r="T12" s="102">
        <v>91.9603033180721</v>
      </c>
      <c r="U12" s="93">
        <v>48.03573490967531</v>
      </c>
      <c r="V12" s="103">
        <v>715.8652158652158</v>
      </c>
      <c r="W12" s="104">
        <v>314.55574521606326</v>
      </c>
      <c r="X12" s="93">
        <v>43.94063829961089</v>
      </c>
      <c r="Y12" s="100">
        <v>677.9550634972321</v>
      </c>
      <c r="Z12" s="93">
        <v>278.03852759068934</v>
      </c>
      <c r="AA12" s="93">
        <v>41.01135053943358</v>
      </c>
      <c r="AB12" s="105">
        <v>734.4564893828141</v>
      </c>
      <c r="AC12" s="102">
        <v>850.1970293773535</v>
      </c>
      <c r="AD12" s="93">
        <v>115.75866530797487</v>
      </c>
      <c r="AE12" s="102"/>
      <c r="AF12" s="106"/>
      <c r="AG12" s="93"/>
      <c r="AH12" s="100">
        <v>734.4564893828141</v>
      </c>
      <c r="AI12" s="103">
        <v>850.1970293773535</v>
      </c>
      <c r="AJ12" s="93">
        <v>115.75866530797487</v>
      </c>
      <c r="AK12" s="100">
        <v>795517.1428571427</v>
      </c>
      <c r="AL12" s="93">
        <v>391512.8931335419</v>
      </c>
      <c r="AM12" s="93">
        <v>49.214890797626595</v>
      </c>
      <c r="AN12" s="107">
        <v>809.071804035092</v>
      </c>
      <c r="AO12" s="104">
        <v>1466.9395548065063</v>
      </c>
      <c r="AP12" s="108">
        <v>181.3114172920653</v>
      </c>
      <c r="AQ12" s="614"/>
      <c r="AR12" s="599"/>
    </row>
    <row r="13" spans="1:44" ht="27" customHeight="1">
      <c r="A13" s="600"/>
      <c r="B13" s="601"/>
      <c r="C13" s="602" t="s">
        <v>29</v>
      </c>
      <c r="D13" s="66">
        <v>1564.1262174279698</v>
      </c>
      <c r="E13" s="163">
        <v>631.515</v>
      </c>
      <c r="F13" s="612">
        <f t="shared" si="2"/>
        <v>2195.64121742797</v>
      </c>
      <c r="G13" s="226">
        <v>76649.267</v>
      </c>
      <c r="H13" s="67"/>
      <c r="I13" s="612">
        <f t="shared" si="3"/>
        <v>76649.267</v>
      </c>
      <c r="J13" s="226">
        <v>1478.916</v>
      </c>
      <c r="K13" s="533"/>
      <c r="L13" s="613">
        <f t="shared" si="0"/>
        <v>80323.82421742797</v>
      </c>
      <c r="M13" s="607"/>
      <c r="N13" s="674" t="s">
        <v>39</v>
      </c>
      <c r="O13" s="673"/>
      <c r="P13" s="83">
        <v>0.092</v>
      </c>
      <c r="Q13" s="84">
        <v>76.87400000000001</v>
      </c>
      <c r="R13" s="85">
        <v>835.5869565217392</v>
      </c>
      <c r="S13" s="109"/>
      <c r="T13" s="81"/>
      <c r="U13" s="88"/>
      <c r="V13" s="79">
        <v>0.092</v>
      </c>
      <c r="W13" s="79">
        <v>72.9</v>
      </c>
      <c r="X13" s="88">
        <v>792.3913043478261</v>
      </c>
      <c r="Y13" s="83">
        <v>0.092</v>
      </c>
      <c r="Z13" s="84">
        <v>72.9</v>
      </c>
      <c r="AA13" s="88">
        <v>792.3913043478261</v>
      </c>
      <c r="AB13" s="110"/>
      <c r="AC13" s="79"/>
      <c r="AD13" s="88"/>
      <c r="AE13" s="79"/>
      <c r="AF13" s="79"/>
      <c r="AG13" s="88"/>
      <c r="AH13" s="83"/>
      <c r="AI13" s="81"/>
      <c r="AJ13" s="88"/>
      <c r="AK13" s="110"/>
      <c r="AL13" s="79">
        <v>3.974</v>
      </c>
      <c r="AM13" s="88"/>
      <c r="AN13" s="110"/>
      <c r="AO13" s="79"/>
      <c r="AP13" s="91"/>
      <c r="AQ13" s="614"/>
      <c r="AR13" s="599"/>
    </row>
    <row r="14" spans="1:44" ht="27" customHeight="1">
      <c r="A14" s="607"/>
      <c r="B14" s="615" t="s">
        <v>40</v>
      </c>
      <c r="C14" s="616" t="s">
        <v>24</v>
      </c>
      <c r="D14" s="31">
        <v>4.9836</v>
      </c>
      <c r="E14" s="158">
        <v>14.3875</v>
      </c>
      <c r="F14" s="609">
        <f t="shared" si="2"/>
        <v>19.3711</v>
      </c>
      <c r="G14" s="225">
        <v>36.158</v>
      </c>
      <c r="H14" s="40"/>
      <c r="I14" s="609">
        <f t="shared" si="3"/>
        <v>36.158</v>
      </c>
      <c r="J14" s="225">
        <v>2.3303</v>
      </c>
      <c r="K14" s="534">
        <v>0.453</v>
      </c>
      <c r="L14" s="610">
        <f t="shared" si="0"/>
        <v>58.312400000000004</v>
      </c>
      <c r="M14" s="607"/>
      <c r="N14" s="674"/>
      <c r="O14" s="673"/>
      <c r="P14" s="449">
        <v>82.561</v>
      </c>
      <c r="Q14" s="450">
        <v>9764.182999999999</v>
      </c>
      <c r="R14" s="451">
        <v>118.26628795678344</v>
      </c>
      <c r="S14" s="468"/>
      <c r="T14" s="456"/>
      <c r="U14" s="454"/>
      <c r="V14" s="453">
        <v>0.281</v>
      </c>
      <c r="W14" s="458">
        <v>186.481</v>
      </c>
      <c r="X14" s="454">
        <v>663.6334519572953</v>
      </c>
      <c r="Y14" s="449">
        <v>0.281</v>
      </c>
      <c r="Z14" s="450">
        <v>186.481</v>
      </c>
      <c r="AA14" s="454">
        <v>663.6334519572953</v>
      </c>
      <c r="AB14" s="457"/>
      <c r="AC14" s="450"/>
      <c r="AD14" s="454"/>
      <c r="AE14" s="453"/>
      <c r="AF14" s="456"/>
      <c r="AG14" s="454"/>
      <c r="AH14" s="449"/>
      <c r="AI14" s="453"/>
      <c r="AJ14" s="454"/>
      <c r="AK14" s="449"/>
      <c r="AL14" s="450">
        <v>0.42</v>
      </c>
      <c r="AM14" s="454"/>
      <c r="AN14" s="457">
        <v>82.28</v>
      </c>
      <c r="AO14" s="458">
        <v>9577.282</v>
      </c>
      <c r="AP14" s="455">
        <v>116.39866310160427</v>
      </c>
      <c r="AQ14" s="614"/>
      <c r="AR14" s="599"/>
    </row>
    <row r="15" spans="1:44" ht="27" customHeight="1">
      <c r="A15" s="607" t="s">
        <v>128</v>
      </c>
      <c r="B15" s="602"/>
      <c r="C15" s="602" t="s">
        <v>29</v>
      </c>
      <c r="D15" s="66">
        <v>16164.21978010665</v>
      </c>
      <c r="E15" s="163">
        <v>43051.64</v>
      </c>
      <c r="F15" s="612">
        <f t="shared" si="2"/>
        <v>59215.85978010665</v>
      </c>
      <c r="G15" s="226">
        <v>76615.182</v>
      </c>
      <c r="H15" s="67"/>
      <c r="I15" s="612">
        <f t="shared" si="3"/>
        <v>76615.182</v>
      </c>
      <c r="J15" s="226">
        <v>2948.562</v>
      </c>
      <c r="K15" s="533">
        <v>1219.249</v>
      </c>
      <c r="L15" s="613">
        <f t="shared" si="0"/>
        <v>139998.85278010665</v>
      </c>
      <c r="M15" s="607"/>
      <c r="N15" s="677"/>
      <c r="O15" s="678"/>
      <c r="P15" s="100">
        <v>0.11143275880863845</v>
      </c>
      <c r="Q15" s="93">
        <v>0.787306014235907</v>
      </c>
      <c r="R15" s="93">
        <v>706.5301287101166</v>
      </c>
      <c r="S15" s="101"/>
      <c r="T15" s="102"/>
      <c r="U15" s="93"/>
      <c r="V15" s="103">
        <v>32.740213523131665</v>
      </c>
      <c r="W15" s="104">
        <v>39.09245445916743</v>
      </c>
      <c r="X15" s="93">
        <v>119.40195329376138</v>
      </c>
      <c r="Y15" s="100">
        <v>32.740213523131665</v>
      </c>
      <c r="Z15" s="93">
        <v>39.09245445916743</v>
      </c>
      <c r="AA15" s="93">
        <v>119.40195329376138</v>
      </c>
      <c r="AB15" s="105"/>
      <c r="AC15" s="102"/>
      <c r="AD15" s="93"/>
      <c r="AE15" s="102"/>
      <c r="AF15" s="106"/>
      <c r="AG15" s="93"/>
      <c r="AH15" s="100"/>
      <c r="AI15" s="103"/>
      <c r="AJ15" s="93"/>
      <c r="AK15" s="100"/>
      <c r="AL15" s="93">
        <v>946.1904761904761</v>
      </c>
      <c r="AM15" s="93"/>
      <c r="AN15" s="107"/>
      <c r="AO15" s="104"/>
      <c r="AP15" s="108"/>
      <c r="AQ15" s="614"/>
      <c r="AR15" s="599"/>
    </row>
    <row r="16" spans="1:44" ht="27" customHeight="1">
      <c r="A16" s="611" t="s">
        <v>41</v>
      </c>
      <c r="B16" s="615" t="s">
        <v>42</v>
      </c>
      <c r="C16" s="616" t="s">
        <v>24</v>
      </c>
      <c r="D16" s="31">
        <v>12.422</v>
      </c>
      <c r="E16" s="158">
        <v>0.1095</v>
      </c>
      <c r="F16" s="609">
        <f t="shared" si="2"/>
        <v>12.531500000000001</v>
      </c>
      <c r="G16" s="225">
        <v>9.1344</v>
      </c>
      <c r="H16" s="40"/>
      <c r="I16" s="609">
        <f t="shared" si="3"/>
        <v>9.1344</v>
      </c>
      <c r="J16" s="225">
        <v>2.9009</v>
      </c>
      <c r="K16" s="534">
        <v>0.0567</v>
      </c>
      <c r="L16" s="610">
        <f t="shared" si="0"/>
        <v>24.6235</v>
      </c>
      <c r="M16" s="607"/>
      <c r="N16" s="674" t="s">
        <v>38</v>
      </c>
      <c r="O16" s="673"/>
      <c r="P16" s="459">
        <v>531.0606</v>
      </c>
      <c r="Q16" s="460">
        <v>80323.82421742797</v>
      </c>
      <c r="R16" s="461">
        <v>151.2517106662177</v>
      </c>
      <c r="S16" s="462">
        <v>4.9533</v>
      </c>
      <c r="T16" s="463">
        <v>1564.1262174279698</v>
      </c>
      <c r="U16" s="464">
        <v>315.7745780445299</v>
      </c>
      <c r="V16" s="465">
        <v>1.1862</v>
      </c>
      <c r="W16" s="465">
        <v>631.515</v>
      </c>
      <c r="X16" s="464">
        <v>532.3849266565503</v>
      </c>
      <c r="Y16" s="459">
        <v>6.1395</v>
      </c>
      <c r="Z16" s="460">
        <v>2195.64121742797</v>
      </c>
      <c r="AA16" s="464">
        <v>357.62541207394247</v>
      </c>
      <c r="AB16" s="466">
        <v>522.091</v>
      </c>
      <c r="AC16" s="465">
        <v>76649.267</v>
      </c>
      <c r="AD16" s="464">
        <v>146.81208256798146</v>
      </c>
      <c r="AE16" s="465"/>
      <c r="AF16" s="465"/>
      <c r="AG16" s="464"/>
      <c r="AH16" s="459">
        <v>522.091</v>
      </c>
      <c r="AI16" s="463">
        <v>76649.267</v>
      </c>
      <c r="AJ16" s="464">
        <v>146.81208256798146</v>
      </c>
      <c r="AK16" s="466">
        <v>2.8301</v>
      </c>
      <c r="AL16" s="465">
        <v>1478.916</v>
      </c>
      <c r="AM16" s="464">
        <v>522.5666937564043</v>
      </c>
      <c r="AN16" s="466"/>
      <c r="AO16" s="465"/>
      <c r="AP16" s="467"/>
      <c r="AQ16" s="614"/>
      <c r="AR16" s="599"/>
    </row>
    <row r="17" spans="1:44" ht="27" customHeight="1">
      <c r="A17" s="611" t="s">
        <v>128</v>
      </c>
      <c r="B17" s="602"/>
      <c r="C17" s="602" t="s">
        <v>29</v>
      </c>
      <c r="D17" s="66">
        <v>4374.479568741781</v>
      </c>
      <c r="E17" s="163">
        <v>184.939</v>
      </c>
      <c r="F17" s="612">
        <f t="shared" si="2"/>
        <v>4559.418568741781</v>
      </c>
      <c r="G17" s="226">
        <v>13466.329</v>
      </c>
      <c r="H17" s="67"/>
      <c r="I17" s="612">
        <f t="shared" si="3"/>
        <v>13466.329</v>
      </c>
      <c r="J17" s="226">
        <v>2734.016</v>
      </c>
      <c r="K17" s="533">
        <v>95.107</v>
      </c>
      <c r="L17" s="613">
        <f t="shared" si="0"/>
        <v>20854.87056874178</v>
      </c>
      <c r="M17" s="607"/>
      <c r="N17" s="674"/>
      <c r="O17" s="673"/>
      <c r="P17" s="92">
        <v>784.8888</v>
      </c>
      <c r="Q17" s="80">
        <v>202144.17448266246</v>
      </c>
      <c r="R17" s="93">
        <v>257.5449853312501</v>
      </c>
      <c r="S17" s="112">
        <v>5.8463</v>
      </c>
      <c r="T17" s="80">
        <v>2450.2084826624687</v>
      </c>
      <c r="U17" s="95">
        <v>419.10413127319305</v>
      </c>
      <c r="V17" s="80">
        <v>2.5005</v>
      </c>
      <c r="W17" s="80">
        <v>1466.525</v>
      </c>
      <c r="X17" s="95">
        <v>586.4927014597081</v>
      </c>
      <c r="Y17" s="92">
        <v>8.3468</v>
      </c>
      <c r="Z17" s="80">
        <v>3916.7334826624688</v>
      </c>
      <c r="AA17" s="95">
        <v>469.24971038751005</v>
      </c>
      <c r="AB17" s="97">
        <v>332.946</v>
      </c>
      <c r="AC17" s="80">
        <v>74871.258</v>
      </c>
      <c r="AD17" s="95">
        <v>224.87507884161394</v>
      </c>
      <c r="AE17" s="80"/>
      <c r="AF17" s="80"/>
      <c r="AG17" s="95"/>
      <c r="AH17" s="97">
        <v>332.946</v>
      </c>
      <c r="AI17" s="82">
        <v>74871.258</v>
      </c>
      <c r="AJ17" s="95">
        <v>224.87507884161394</v>
      </c>
      <c r="AK17" s="97">
        <v>443.596</v>
      </c>
      <c r="AL17" s="80">
        <v>123356.183</v>
      </c>
      <c r="AM17" s="95">
        <v>278.0822708049667</v>
      </c>
      <c r="AN17" s="97"/>
      <c r="AO17" s="80"/>
      <c r="AP17" s="99"/>
      <c r="AQ17" s="614"/>
      <c r="AR17" s="599"/>
    </row>
    <row r="18" spans="1:44" ht="27" customHeight="1">
      <c r="A18" s="611" t="s">
        <v>43</v>
      </c>
      <c r="B18" s="615" t="s">
        <v>44</v>
      </c>
      <c r="C18" s="616" t="s">
        <v>24</v>
      </c>
      <c r="D18" s="31">
        <v>54.1964</v>
      </c>
      <c r="E18" s="158">
        <v>23.5678</v>
      </c>
      <c r="F18" s="609">
        <f t="shared" si="2"/>
        <v>77.76419999999999</v>
      </c>
      <c r="G18" s="225">
        <v>16.038</v>
      </c>
      <c r="H18" s="40"/>
      <c r="I18" s="609">
        <f t="shared" si="3"/>
        <v>16.038</v>
      </c>
      <c r="J18" s="225">
        <v>47.5188</v>
      </c>
      <c r="K18" s="534"/>
      <c r="L18" s="610">
        <f t="shared" si="0"/>
        <v>141.321</v>
      </c>
      <c r="M18" s="607"/>
      <c r="N18" s="677"/>
      <c r="O18" s="678"/>
      <c r="P18" s="100">
        <v>67.66061638285576</v>
      </c>
      <c r="Q18" s="93">
        <v>39.735908503421754</v>
      </c>
      <c r="R18" s="93">
        <v>58.72826856701568</v>
      </c>
      <c r="S18" s="101">
        <v>84.72538186545336</v>
      </c>
      <c r="T18" s="102">
        <v>63.83645426483644</v>
      </c>
      <c r="U18" s="93">
        <v>75.3451360847341</v>
      </c>
      <c r="V18" s="103">
        <v>47.438512297540484</v>
      </c>
      <c r="W18" s="104">
        <v>43.06200030684782</v>
      </c>
      <c r="X18" s="93">
        <v>90.77434814303909</v>
      </c>
      <c r="Y18" s="100">
        <v>73.55513490199837</v>
      </c>
      <c r="Z18" s="93">
        <v>56.05796838480427</v>
      </c>
      <c r="AA18" s="93">
        <v>76.21217534233801</v>
      </c>
      <c r="AB18" s="105">
        <v>156.8095126537036</v>
      </c>
      <c r="AC18" s="102">
        <v>102.37475507624035</v>
      </c>
      <c r="AD18" s="93">
        <v>65.28606163219423</v>
      </c>
      <c r="AE18" s="102"/>
      <c r="AF18" s="106"/>
      <c r="AG18" s="93"/>
      <c r="AH18" s="100">
        <v>156.8095126537036</v>
      </c>
      <c r="AI18" s="103">
        <v>102.37475507624035</v>
      </c>
      <c r="AJ18" s="93">
        <v>65.28606163219423</v>
      </c>
      <c r="AK18" s="107">
        <v>0.6379904237188794</v>
      </c>
      <c r="AL18" s="93">
        <v>1.198898963986264</v>
      </c>
      <c r="AM18" s="93">
        <v>187.91801873730637</v>
      </c>
      <c r="AN18" s="107"/>
      <c r="AO18" s="104"/>
      <c r="AP18" s="108"/>
      <c r="AQ18" s="614"/>
      <c r="AR18" s="599"/>
    </row>
    <row r="19" spans="1:44" ht="27" customHeight="1">
      <c r="A19" s="611"/>
      <c r="B19" s="602"/>
      <c r="C19" s="602" t="s">
        <v>29</v>
      </c>
      <c r="D19" s="66">
        <v>48921.47334509793</v>
      </c>
      <c r="E19" s="163">
        <v>28547.4</v>
      </c>
      <c r="F19" s="612">
        <f t="shared" si="2"/>
        <v>77468.87334509793</v>
      </c>
      <c r="G19" s="226">
        <v>3301.492</v>
      </c>
      <c r="H19" s="67"/>
      <c r="I19" s="612">
        <f t="shared" si="3"/>
        <v>3301.492</v>
      </c>
      <c r="J19" s="226">
        <v>48411.121</v>
      </c>
      <c r="K19" s="533"/>
      <c r="L19" s="613">
        <f t="shared" si="0"/>
        <v>129181.48634509793</v>
      </c>
      <c r="M19" s="607"/>
      <c r="N19" s="674" t="s">
        <v>45</v>
      </c>
      <c r="O19" s="673"/>
      <c r="P19" s="83">
        <v>807.2777</v>
      </c>
      <c r="Q19" s="84">
        <v>461601.1151621721</v>
      </c>
      <c r="R19" s="85">
        <v>571.7996609619863</v>
      </c>
      <c r="S19" s="109">
        <v>208.6662</v>
      </c>
      <c r="T19" s="81">
        <v>111482.51416217207</v>
      </c>
      <c r="U19" s="88">
        <v>534.2624448145989</v>
      </c>
      <c r="V19" s="79">
        <v>250.0304</v>
      </c>
      <c r="W19" s="79">
        <v>134079.65399999998</v>
      </c>
      <c r="X19" s="88">
        <v>536.2534075856375</v>
      </c>
      <c r="Y19" s="83">
        <v>458.6966</v>
      </c>
      <c r="Z19" s="84">
        <v>245562.16816217205</v>
      </c>
      <c r="AA19" s="88">
        <v>535.3476964123389</v>
      </c>
      <c r="AB19" s="110">
        <v>273.5614</v>
      </c>
      <c r="AC19" s="79">
        <v>154078.86</v>
      </c>
      <c r="AD19" s="88">
        <v>563.2331900626331</v>
      </c>
      <c r="AE19" s="79"/>
      <c r="AF19" s="79"/>
      <c r="AG19" s="88"/>
      <c r="AH19" s="83">
        <v>273.5614</v>
      </c>
      <c r="AI19" s="81">
        <v>154078.86</v>
      </c>
      <c r="AJ19" s="88">
        <v>563.2331900626331</v>
      </c>
      <c r="AK19" s="110">
        <v>74.51</v>
      </c>
      <c r="AL19" s="79">
        <v>60645.731</v>
      </c>
      <c r="AM19" s="88">
        <v>813.9274057173533</v>
      </c>
      <c r="AN19" s="110">
        <v>0.5097</v>
      </c>
      <c r="AO19" s="79">
        <v>1314.356</v>
      </c>
      <c r="AP19" s="91">
        <v>2578.68550127526</v>
      </c>
      <c r="AQ19" s="614"/>
      <c r="AR19" s="599"/>
    </row>
    <row r="20" spans="1:44" ht="27" customHeight="1">
      <c r="A20" s="611" t="s">
        <v>46</v>
      </c>
      <c r="B20" s="615" t="s">
        <v>47</v>
      </c>
      <c r="C20" s="616" t="s">
        <v>24</v>
      </c>
      <c r="D20" s="31">
        <v>18.6076</v>
      </c>
      <c r="E20" s="158">
        <v>11.91</v>
      </c>
      <c r="F20" s="609">
        <f t="shared" si="2"/>
        <v>30.5176</v>
      </c>
      <c r="G20" s="225">
        <v>2.671</v>
      </c>
      <c r="H20" s="40"/>
      <c r="I20" s="609">
        <f t="shared" si="3"/>
        <v>2.671</v>
      </c>
      <c r="J20" s="225">
        <v>2.5882</v>
      </c>
      <c r="K20" s="534"/>
      <c r="L20" s="610">
        <f t="shared" si="0"/>
        <v>35.7768</v>
      </c>
      <c r="M20" s="607"/>
      <c r="N20" s="674"/>
      <c r="O20" s="673"/>
      <c r="P20" s="449">
        <v>745.9093</v>
      </c>
      <c r="Q20" s="450">
        <v>395684.557636121</v>
      </c>
      <c r="R20" s="451">
        <v>530.472750019501</v>
      </c>
      <c r="S20" s="468">
        <v>127.3241</v>
      </c>
      <c r="T20" s="453">
        <v>69450.64263612096</v>
      </c>
      <c r="U20" s="454">
        <v>545.4634482876452</v>
      </c>
      <c r="V20" s="453">
        <v>225.5436</v>
      </c>
      <c r="W20" s="453">
        <v>128380.245</v>
      </c>
      <c r="X20" s="454">
        <v>569.2036705985007</v>
      </c>
      <c r="Y20" s="449">
        <v>352.8677</v>
      </c>
      <c r="Z20" s="450">
        <v>197830.88763612095</v>
      </c>
      <c r="AA20" s="454">
        <v>560.6375636991454</v>
      </c>
      <c r="AB20" s="457">
        <v>287.26160000000004</v>
      </c>
      <c r="AC20" s="453">
        <v>119498.103</v>
      </c>
      <c r="AD20" s="454">
        <v>415.99052222782296</v>
      </c>
      <c r="AE20" s="453"/>
      <c r="AF20" s="453"/>
      <c r="AG20" s="454"/>
      <c r="AH20" s="449">
        <v>287.26160000000004</v>
      </c>
      <c r="AI20" s="453">
        <v>119498.103</v>
      </c>
      <c r="AJ20" s="454">
        <v>415.99052222782296</v>
      </c>
      <c r="AK20" s="457">
        <v>102.7799</v>
      </c>
      <c r="AL20" s="453">
        <v>72561.075</v>
      </c>
      <c r="AM20" s="454">
        <v>705.9850710109662</v>
      </c>
      <c r="AN20" s="457">
        <v>3.0000999999999998</v>
      </c>
      <c r="AO20" s="453">
        <v>5794.492</v>
      </c>
      <c r="AP20" s="455">
        <v>1931.4329522349258</v>
      </c>
      <c r="AQ20" s="614"/>
      <c r="AR20" s="599"/>
    </row>
    <row r="21" spans="1:44" ht="27" customHeight="1">
      <c r="A21" s="611"/>
      <c r="B21" s="602" t="s">
        <v>48</v>
      </c>
      <c r="C21" s="602" t="s">
        <v>29</v>
      </c>
      <c r="D21" s="66">
        <v>11630.690769592691</v>
      </c>
      <c r="E21" s="163">
        <v>6489.767</v>
      </c>
      <c r="F21" s="612">
        <f t="shared" si="2"/>
        <v>18120.457769592693</v>
      </c>
      <c r="G21" s="226">
        <v>874.454</v>
      </c>
      <c r="H21" s="67"/>
      <c r="I21" s="612">
        <f t="shared" si="3"/>
        <v>874.454</v>
      </c>
      <c r="J21" s="226">
        <v>1895.534</v>
      </c>
      <c r="K21" s="533"/>
      <c r="L21" s="613">
        <f t="shared" si="0"/>
        <v>20890.445769592694</v>
      </c>
      <c r="M21" s="607"/>
      <c r="N21" s="674"/>
      <c r="O21" s="678"/>
      <c r="P21" s="100">
        <v>108.22732737076745</v>
      </c>
      <c r="Q21" s="93">
        <v>116.65886531429139</v>
      </c>
      <c r="R21" s="93">
        <v>107.79058131467943</v>
      </c>
      <c r="S21" s="101">
        <v>163.8858629277568</v>
      </c>
      <c r="T21" s="102">
        <v>160.5204933038165</v>
      </c>
      <c r="U21" s="93">
        <v>97.94651621328447</v>
      </c>
      <c r="V21" s="103">
        <v>110.85679221223745</v>
      </c>
      <c r="W21" s="104">
        <v>104.4394750921374</v>
      </c>
      <c r="X21" s="93">
        <v>94.2111646999365</v>
      </c>
      <c r="Y21" s="100">
        <v>129.99109864688663</v>
      </c>
      <c r="Z21" s="93">
        <v>124.1273145444534</v>
      </c>
      <c r="AA21" s="93">
        <v>95.48908797335281</v>
      </c>
      <c r="AB21" s="105">
        <v>95.23075830532169</v>
      </c>
      <c r="AC21" s="102">
        <v>128.9383313474022</v>
      </c>
      <c r="AD21" s="93">
        <v>135.3956784991776</v>
      </c>
      <c r="AE21" s="102"/>
      <c r="AF21" s="106"/>
      <c r="AG21" s="93"/>
      <c r="AH21" s="100">
        <v>95.23075830532169</v>
      </c>
      <c r="AI21" s="103">
        <v>128.9383313474022</v>
      </c>
      <c r="AJ21" s="93">
        <v>135.3956784991776</v>
      </c>
      <c r="AK21" s="107">
        <v>72.49471929822855</v>
      </c>
      <c r="AL21" s="93">
        <v>83.57887613985874</v>
      </c>
      <c r="AM21" s="93">
        <v>115.28960584843733</v>
      </c>
      <c r="AN21" s="107">
        <v>16.989433685543815</v>
      </c>
      <c r="AO21" s="104">
        <v>22.68285123182498</v>
      </c>
      <c r="AP21" s="108">
        <v>133.51152046419094</v>
      </c>
      <c r="AQ21" s="614"/>
      <c r="AR21" s="599"/>
    </row>
    <row r="22" spans="1:44" ht="27" customHeight="1">
      <c r="A22" s="611" t="s">
        <v>35</v>
      </c>
      <c r="B22" s="615" t="s">
        <v>49</v>
      </c>
      <c r="C22" s="616" t="s">
        <v>24</v>
      </c>
      <c r="D22" s="31">
        <v>118.4566</v>
      </c>
      <c r="E22" s="158">
        <v>200.0556</v>
      </c>
      <c r="F22" s="609">
        <f t="shared" si="2"/>
        <v>318.5122</v>
      </c>
      <c r="G22" s="225">
        <v>209.56</v>
      </c>
      <c r="H22" s="40"/>
      <c r="I22" s="609">
        <f t="shared" si="3"/>
        <v>209.56</v>
      </c>
      <c r="J22" s="225">
        <v>19.1718</v>
      </c>
      <c r="K22" s="534"/>
      <c r="L22" s="610">
        <f t="shared" si="0"/>
        <v>547.244</v>
      </c>
      <c r="M22" s="607"/>
      <c r="N22" s="674"/>
      <c r="O22" s="3"/>
      <c r="P22" s="459">
        <v>58.312400000000004</v>
      </c>
      <c r="Q22" s="460">
        <v>139998.85278010668</v>
      </c>
      <c r="R22" s="461">
        <v>2400.8418926353</v>
      </c>
      <c r="S22" s="462">
        <v>4.9836</v>
      </c>
      <c r="T22" s="463">
        <v>16164.21978010665</v>
      </c>
      <c r="U22" s="464">
        <v>3243.4825788800567</v>
      </c>
      <c r="V22" s="465">
        <v>14.3875</v>
      </c>
      <c r="W22" s="465">
        <v>43051.64</v>
      </c>
      <c r="X22" s="464">
        <v>2992.294700260643</v>
      </c>
      <c r="Y22" s="459">
        <v>19.3711</v>
      </c>
      <c r="Z22" s="460">
        <v>59215.85978010665</v>
      </c>
      <c r="AA22" s="464">
        <v>3056.9177682272384</v>
      </c>
      <c r="AB22" s="466">
        <v>36.158</v>
      </c>
      <c r="AC22" s="465">
        <v>76615.182</v>
      </c>
      <c r="AD22" s="464">
        <v>2118.899883843133</v>
      </c>
      <c r="AE22" s="465"/>
      <c r="AF22" s="465"/>
      <c r="AG22" s="464"/>
      <c r="AH22" s="459">
        <v>36.158</v>
      </c>
      <c r="AI22" s="463">
        <v>76615.182</v>
      </c>
      <c r="AJ22" s="464">
        <v>2118.899883843133</v>
      </c>
      <c r="AK22" s="466">
        <v>2.3303</v>
      </c>
      <c r="AL22" s="465">
        <v>2948.562</v>
      </c>
      <c r="AM22" s="464">
        <v>1265.3143372098014</v>
      </c>
      <c r="AN22" s="466">
        <v>0.453</v>
      </c>
      <c r="AO22" s="465">
        <v>1219.249</v>
      </c>
      <c r="AP22" s="467">
        <v>2691.4988962472407</v>
      </c>
      <c r="AQ22" s="614"/>
      <c r="AR22" s="599"/>
    </row>
    <row r="23" spans="1:44" ht="27" customHeight="1">
      <c r="A23" s="607"/>
      <c r="B23" s="602"/>
      <c r="C23" s="602" t="s">
        <v>29</v>
      </c>
      <c r="D23" s="66">
        <v>30391.650698633013</v>
      </c>
      <c r="E23" s="163">
        <v>55805.908</v>
      </c>
      <c r="F23" s="612">
        <f t="shared" si="2"/>
        <v>86197.55869863302</v>
      </c>
      <c r="G23" s="226">
        <v>59821.403</v>
      </c>
      <c r="H23" s="67"/>
      <c r="I23" s="612">
        <f t="shared" si="3"/>
        <v>59821.403</v>
      </c>
      <c r="J23" s="226">
        <v>4656.498</v>
      </c>
      <c r="K23" s="533"/>
      <c r="L23" s="613">
        <f t="shared" si="0"/>
        <v>150675.459698633</v>
      </c>
      <c r="M23" s="607"/>
      <c r="N23" s="679"/>
      <c r="O23" s="3" t="s">
        <v>40</v>
      </c>
      <c r="P23" s="92">
        <v>44.3411</v>
      </c>
      <c r="Q23" s="80">
        <v>94772.53823638154</v>
      </c>
      <c r="R23" s="93">
        <v>2137.3519880287486</v>
      </c>
      <c r="S23" s="94">
        <v>4.71</v>
      </c>
      <c r="T23" s="82">
        <v>13756.559236381554</v>
      </c>
      <c r="U23" s="95">
        <v>2920.71321366912</v>
      </c>
      <c r="V23" s="82">
        <v>12.3635</v>
      </c>
      <c r="W23" s="82">
        <v>31300.313</v>
      </c>
      <c r="X23" s="95">
        <v>2531.670886075949</v>
      </c>
      <c r="Y23" s="92">
        <v>17.0735</v>
      </c>
      <c r="Z23" s="80">
        <v>45056.872236381554</v>
      </c>
      <c r="AA23" s="95">
        <v>2638.9944789516826</v>
      </c>
      <c r="AB23" s="97">
        <v>23.4384</v>
      </c>
      <c r="AC23" s="82">
        <v>41512.864</v>
      </c>
      <c r="AD23" s="93">
        <v>1771.1475186019522</v>
      </c>
      <c r="AE23" s="82"/>
      <c r="AF23" s="82"/>
      <c r="AG23" s="95"/>
      <c r="AH23" s="92">
        <v>23.4384</v>
      </c>
      <c r="AI23" s="82">
        <v>41512.864</v>
      </c>
      <c r="AJ23" s="95">
        <v>1771.1475186019522</v>
      </c>
      <c r="AK23" s="97">
        <v>1.2678</v>
      </c>
      <c r="AL23" s="82">
        <v>3063.173</v>
      </c>
      <c r="AM23" s="95">
        <v>2416.1326707682597</v>
      </c>
      <c r="AN23" s="97">
        <v>2.5614</v>
      </c>
      <c r="AO23" s="82">
        <v>5139.629</v>
      </c>
      <c r="AP23" s="99">
        <v>2006.5702350277193</v>
      </c>
      <c r="AQ23" s="614"/>
      <c r="AR23" s="599"/>
    </row>
    <row r="24" spans="1:44" ht="27" customHeight="1">
      <c r="A24" s="607"/>
      <c r="B24" s="615" t="s">
        <v>36</v>
      </c>
      <c r="C24" s="616" t="s">
        <v>24</v>
      </c>
      <c r="D24" s="30">
        <f aca="true" t="shared" si="4" ref="D24:K25">D14+D16+D18+D20+D22</f>
        <v>208.6662</v>
      </c>
      <c r="E24" s="188">
        <f t="shared" si="4"/>
        <v>250.0304</v>
      </c>
      <c r="F24" s="609">
        <f t="shared" si="4"/>
        <v>458.6966</v>
      </c>
      <c r="G24" s="233">
        <f t="shared" si="4"/>
        <v>273.5614</v>
      </c>
      <c r="H24" s="45"/>
      <c r="I24" s="609">
        <f>I14+I16+I18+I20+I22</f>
        <v>273.5614</v>
      </c>
      <c r="J24" s="233">
        <f t="shared" si="4"/>
        <v>74.51</v>
      </c>
      <c r="K24" s="233">
        <f t="shared" si="4"/>
        <v>0.5097</v>
      </c>
      <c r="L24" s="610">
        <f t="shared" si="0"/>
        <v>807.2777</v>
      </c>
      <c r="M24" s="607"/>
      <c r="N24" s="674"/>
      <c r="O24" s="2"/>
      <c r="P24" s="100">
        <v>131.5086905827776</v>
      </c>
      <c r="Q24" s="93">
        <v>147.72090669442844</v>
      </c>
      <c r="R24" s="93">
        <v>112.32786672866011</v>
      </c>
      <c r="S24" s="101">
        <v>105.80891719745222</v>
      </c>
      <c r="T24" s="102">
        <v>117.50190946990313</v>
      </c>
      <c r="U24" s="93">
        <v>111.05104615202738</v>
      </c>
      <c r="V24" s="103">
        <v>116.37076879524406</v>
      </c>
      <c r="W24" s="104">
        <v>137.54380028084702</v>
      </c>
      <c r="X24" s="93">
        <v>118.19445871570827</v>
      </c>
      <c r="Y24" s="100">
        <v>113.45711189855624</v>
      </c>
      <c r="Z24" s="93">
        <v>131.42470136285294</v>
      </c>
      <c r="AA24" s="93">
        <v>115.83645940182383</v>
      </c>
      <c r="AB24" s="105">
        <v>154.26820943409106</v>
      </c>
      <c r="AC24" s="102">
        <v>184.55768794945104</v>
      </c>
      <c r="AD24" s="93">
        <v>119.63429706384241</v>
      </c>
      <c r="AE24" s="102"/>
      <c r="AF24" s="106"/>
      <c r="AG24" s="93"/>
      <c r="AH24" s="100">
        <v>154.26820943409106</v>
      </c>
      <c r="AI24" s="103">
        <v>184.55768794945104</v>
      </c>
      <c r="AJ24" s="93">
        <v>119.63429706384241</v>
      </c>
      <c r="AK24" s="107">
        <v>183.80659410001576</v>
      </c>
      <c r="AL24" s="93">
        <v>96.25842223080447</v>
      </c>
      <c r="AM24" s="93">
        <v>52.36940638725225</v>
      </c>
      <c r="AN24" s="107">
        <v>17.685640665261186</v>
      </c>
      <c r="AO24" s="104">
        <v>23.722509932137125</v>
      </c>
      <c r="AP24" s="108">
        <v>134.1342978811833</v>
      </c>
      <c r="AQ24" s="614"/>
      <c r="AR24" s="599"/>
    </row>
    <row r="25" spans="1:44" ht="27" customHeight="1">
      <c r="A25" s="600"/>
      <c r="B25" s="602"/>
      <c r="C25" s="602" t="s">
        <v>29</v>
      </c>
      <c r="D25" s="617">
        <f t="shared" si="4"/>
        <v>111482.51416217207</v>
      </c>
      <c r="E25" s="368">
        <f t="shared" si="4"/>
        <v>134079.65399999998</v>
      </c>
      <c r="F25" s="612">
        <f t="shared" si="4"/>
        <v>245562.16816217208</v>
      </c>
      <c r="G25" s="528">
        <f t="shared" si="4"/>
        <v>154078.86</v>
      </c>
      <c r="H25" s="44"/>
      <c r="I25" s="612">
        <f>I15+I17+I19+I21+I23</f>
        <v>154078.86</v>
      </c>
      <c r="J25" s="528">
        <f t="shared" si="4"/>
        <v>60645.731</v>
      </c>
      <c r="K25" s="528">
        <f t="shared" si="4"/>
        <v>1314.356</v>
      </c>
      <c r="L25" s="613">
        <f t="shared" si="0"/>
        <v>461601.1151621721</v>
      </c>
      <c r="M25" s="607"/>
      <c r="N25" s="674"/>
      <c r="O25" s="4"/>
      <c r="P25" s="83">
        <v>141.32099999999997</v>
      </c>
      <c r="Q25" s="84">
        <v>129181.48634509793</v>
      </c>
      <c r="R25" s="85">
        <v>914.0997186907675</v>
      </c>
      <c r="S25" s="109">
        <v>54.1964</v>
      </c>
      <c r="T25" s="81">
        <v>48921.47334509793</v>
      </c>
      <c r="U25" s="88">
        <v>902.670165271087</v>
      </c>
      <c r="V25" s="79">
        <v>23.5678</v>
      </c>
      <c r="W25" s="79">
        <v>28547.4</v>
      </c>
      <c r="X25" s="88">
        <v>1211.2882831660147</v>
      </c>
      <c r="Y25" s="83">
        <v>77.76419999999999</v>
      </c>
      <c r="Z25" s="84">
        <v>77468.87334509793</v>
      </c>
      <c r="AA25" s="88">
        <v>996.2022800350026</v>
      </c>
      <c r="AB25" s="110">
        <v>16.038</v>
      </c>
      <c r="AC25" s="79">
        <v>3301.492</v>
      </c>
      <c r="AD25" s="85">
        <v>205.85434592842</v>
      </c>
      <c r="AE25" s="79"/>
      <c r="AF25" s="79"/>
      <c r="AG25" s="88"/>
      <c r="AH25" s="83">
        <v>16.038</v>
      </c>
      <c r="AI25" s="81">
        <v>3301.492</v>
      </c>
      <c r="AJ25" s="88">
        <v>205.85434592842</v>
      </c>
      <c r="AK25" s="110">
        <v>47.5188</v>
      </c>
      <c r="AL25" s="79">
        <v>48411.121</v>
      </c>
      <c r="AM25" s="88">
        <v>1018.7782730203625</v>
      </c>
      <c r="AN25" s="110"/>
      <c r="AO25" s="79"/>
      <c r="AP25" s="91"/>
      <c r="AQ25" s="614"/>
      <c r="AR25" s="599"/>
    </row>
    <row r="26" spans="1:44" ht="27" customHeight="1">
      <c r="A26" s="607" t="s">
        <v>128</v>
      </c>
      <c r="B26" s="615" t="s">
        <v>50</v>
      </c>
      <c r="C26" s="616" t="s">
        <v>24</v>
      </c>
      <c r="D26" s="31">
        <v>2.3502</v>
      </c>
      <c r="E26" s="158">
        <v>3.635</v>
      </c>
      <c r="F26" s="609">
        <f>D26+E26</f>
        <v>5.9852</v>
      </c>
      <c r="G26" s="225"/>
      <c r="H26" s="40"/>
      <c r="I26" s="609"/>
      <c r="J26" s="225">
        <v>128.3026</v>
      </c>
      <c r="K26" s="225"/>
      <c r="L26" s="610">
        <f t="shared" si="0"/>
        <v>134.2878</v>
      </c>
      <c r="M26" s="607"/>
      <c r="N26" s="679"/>
      <c r="O26" s="4" t="s">
        <v>51</v>
      </c>
      <c r="P26" s="449">
        <v>141.3499</v>
      </c>
      <c r="Q26" s="450">
        <v>103643.99005651471</v>
      </c>
      <c r="R26" s="451">
        <v>733.2441696563968</v>
      </c>
      <c r="S26" s="469">
        <v>17.7501</v>
      </c>
      <c r="T26" s="470">
        <v>22741.631056514707</v>
      </c>
      <c r="U26" s="454">
        <v>1281.211432978671</v>
      </c>
      <c r="V26" s="470">
        <v>17.9345</v>
      </c>
      <c r="W26" s="470">
        <v>23899.364</v>
      </c>
      <c r="X26" s="454">
        <v>1332.5915972009257</v>
      </c>
      <c r="Y26" s="449">
        <v>35.6846</v>
      </c>
      <c r="Z26" s="450">
        <v>46640.99505651471</v>
      </c>
      <c r="AA26" s="454">
        <v>1307.034268466361</v>
      </c>
      <c r="AB26" s="471">
        <v>39.78</v>
      </c>
      <c r="AC26" s="470">
        <v>7845.124</v>
      </c>
      <c r="AD26" s="451">
        <v>197.21277023629963</v>
      </c>
      <c r="AE26" s="470"/>
      <c r="AF26" s="470"/>
      <c r="AG26" s="454"/>
      <c r="AH26" s="449">
        <v>39.78</v>
      </c>
      <c r="AI26" s="453">
        <v>7845.124</v>
      </c>
      <c r="AJ26" s="454">
        <v>197.21277023629963</v>
      </c>
      <c r="AK26" s="471">
        <v>65.8853</v>
      </c>
      <c r="AL26" s="470">
        <v>49157.871</v>
      </c>
      <c r="AM26" s="454">
        <v>746.1128810220185</v>
      </c>
      <c r="AN26" s="471"/>
      <c r="AO26" s="470"/>
      <c r="AP26" s="455"/>
      <c r="AQ26" s="614"/>
      <c r="AR26" s="599"/>
    </row>
    <row r="27" spans="1:44" ht="27" customHeight="1">
      <c r="A27" s="611" t="s">
        <v>52</v>
      </c>
      <c r="B27" s="602"/>
      <c r="C27" s="602" t="s">
        <v>29</v>
      </c>
      <c r="D27" s="66">
        <v>1909.9260212809763</v>
      </c>
      <c r="E27" s="163">
        <v>3410.467</v>
      </c>
      <c r="F27" s="612">
        <f>D27+E27</f>
        <v>5320.393021280976</v>
      </c>
      <c r="G27" s="226"/>
      <c r="H27" s="67"/>
      <c r="I27" s="612"/>
      <c r="J27" s="226">
        <v>128607.194</v>
      </c>
      <c r="K27" s="226"/>
      <c r="L27" s="613">
        <f t="shared" si="0"/>
        <v>133927.58702128098</v>
      </c>
      <c r="M27" s="607"/>
      <c r="N27" s="674"/>
      <c r="O27" s="2"/>
      <c r="P27" s="100">
        <v>99.97955428337761</v>
      </c>
      <c r="Q27" s="93">
        <v>124.63963059957284</v>
      </c>
      <c r="R27" s="93">
        <v>124.66511927658708</v>
      </c>
      <c r="S27" s="101">
        <v>305.3301108162771</v>
      </c>
      <c r="T27" s="102">
        <v>215.11857801018888</v>
      </c>
      <c r="U27" s="93">
        <v>70.45442633714886</v>
      </c>
      <c r="V27" s="103">
        <v>131.41041010343193</v>
      </c>
      <c r="W27" s="104">
        <v>119.44836691051694</v>
      </c>
      <c r="X27" s="93">
        <v>90.89718753369709</v>
      </c>
      <c r="Y27" s="100">
        <v>217.92089584862936</v>
      </c>
      <c r="Z27" s="93">
        <v>166.09609904597707</v>
      </c>
      <c r="AA27" s="93">
        <v>76.21852801181102</v>
      </c>
      <c r="AB27" s="105">
        <v>40.31674208144796</v>
      </c>
      <c r="AC27" s="102">
        <v>42.08336286335309</v>
      </c>
      <c r="AD27" s="93">
        <v>104.38185401572426</v>
      </c>
      <c r="AE27" s="102"/>
      <c r="AF27" s="106"/>
      <c r="AG27" s="93"/>
      <c r="AH27" s="100">
        <v>40.31674208144796</v>
      </c>
      <c r="AI27" s="103">
        <v>42.08336286335309</v>
      </c>
      <c r="AJ27" s="93">
        <v>104.38185401572426</v>
      </c>
      <c r="AK27" s="107">
        <v>72.12352376023179</v>
      </c>
      <c r="AL27" s="93">
        <v>98.4809146840391</v>
      </c>
      <c r="AM27" s="93">
        <v>136.54479086661115</v>
      </c>
      <c r="AN27" s="107"/>
      <c r="AO27" s="104"/>
      <c r="AP27" s="108"/>
      <c r="AQ27" s="614"/>
      <c r="AR27" s="599"/>
    </row>
    <row r="28" spans="1:44" ht="27" customHeight="1">
      <c r="A28" s="611" t="s">
        <v>53</v>
      </c>
      <c r="B28" s="615" t="s">
        <v>31</v>
      </c>
      <c r="C28" s="616" t="s">
        <v>24</v>
      </c>
      <c r="D28" s="31">
        <v>11.772</v>
      </c>
      <c r="E28" s="158">
        <v>5.4</v>
      </c>
      <c r="F28" s="609">
        <f>D28+E28</f>
        <v>17.172</v>
      </c>
      <c r="G28" s="225">
        <v>0.042</v>
      </c>
      <c r="H28" s="40"/>
      <c r="I28" s="609">
        <f>G28+H28</f>
        <v>0.042</v>
      </c>
      <c r="J28" s="225">
        <v>11.1396</v>
      </c>
      <c r="K28" s="225"/>
      <c r="L28" s="610">
        <f t="shared" si="0"/>
        <v>28.3536</v>
      </c>
      <c r="M28" s="607"/>
      <c r="N28" s="679"/>
      <c r="O28" s="4"/>
      <c r="P28" s="459">
        <v>35.7768</v>
      </c>
      <c r="Q28" s="460">
        <v>20890.445769592694</v>
      </c>
      <c r="R28" s="461">
        <v>583.9104047760753</v>
      </c>
      <c r="S28" s="462">
        <v>18.6076</v>
      </c>
      <c r="T28" s="463">
        <v>11630.690769592691</v>
      </c>
      <c r="U28" s="464">
        <v>625.0505583521083</v>
      </c>
      <c r="V28" s="465">
        <v>11.91</v>
      </c>
      <c r="W28" s="465">
        <v>6489.767</v>
      </c>
      <c r="X28" s="464">
        <v>544.90067170445</v>
      </c>
      <c r="Y28" s="459">
        <v>30.5176</v>
      </c>
      <c r="Z28" s="460">
        <v>18120.457769592693</v>
      </c>
      <c r="AA28" s="464">
        <v>593.7707345791508</v>
      </c>
      <c r="AB28" s="466">
        <v>2.671</v>
      </c>
      <c r="AC28" s="465">
        <v>874.454</v>
      </c>
      <c r="AD28" s="461">
        <v>327.3882441033321</v>
      </c>
      <c r="AE28" s="465"/>
      <c r="AF28" s="465"/>
      <c r="AG28" s="464"/>
      <c r="AH28" s="459">
        <v>2.671</v>
      </c>
      <c r="AI28" s="463">
        <v>874.454</v>
      </c>
      <c r="AJ28" s="464">
        <v>327.3882441033321</v>
      </c>
      <c r="AK28" s="466">
        <v>2.5882</v>
      </c>
      <c r="AL28" s="465">
        <v>1895.534</v>
      </c>
      <c r="AM28" s="464">
        <v>732.3753960281276</v>
      </c>
      <c r="AN28" s="466"/>
      <c r="AO28" s="465"/>
      <c r="AP28" s="467"/>
      <c r="AQ28" s="614"/>
      <c r="AR28" s="599"/>
    </row>
    <row r="29" spans="1:44" ht="27" customHeight="1">
      <c r="A29" s="611" t="s">
        <v>54</v>
      </c>
      <c r="B29" s="602" t="s">
        <v>55</v>
      </c>
      <c r="C29" s="602" t="s">
        <v>29</v>
      </c>
      <c r="D29" s="66">
        <v>3449.520038435601</v>
      </c>
      <c r="E29" s="163">
        <v>2045.983</v>
      </c>
      <c r="F29" s="612">
        <f>D29+E29</f>
        <v>5495.5030384356005</v>
      </c>
      <c r="G29" s="226">
        <v>1.361</v>
      </c>
      <c r="H29" s="67"/>
      <c r="I29" s="612">
        <f>G29+H29</f>
        <v>1.361</v>
      </c>
      <c r="J29" s="226">
        <v>5486.141</v>
      </c>
      <c r="K29" s="226"/>
      <c r="L29" s="613">
        <f t="shared" si="0"/>
        <v>10983.0050384356</v>
      </c>
      <c r="M29" s="607"/>
      <c r="N29" s="679"/>
      <c r="O29" s="4" t="s">
        <v>56</v>
      </c>
      <c r="P29" s="92">
        <v>155.3959</v>
      </c>
      <c r="Q29" s="80">
        <v>73531.60839679083</v>
      </c>
      <c r="R29" s="93">
        <v>473.1888576004311</v>
      </c>
      <c r="S29" s="115">
        <v>11.6118</v>
      </c>
      <c r="T29" s="114">
        <v>4983.081396790837</v>
      </c>
      <c r="U29" s="93">
        <v>429.1394440819543</v>
      </c>
      <c r="V29" s="114">
        <v>75.7082</v>
      </c>
      <c r="W29" s="114">
        <v>38861.715</v>
      </c>
      <c r="X29" s="95">
        <v>513.3091923992381</v>
      </c>
      <c r="Y29" s="92">
        <v>87.32000000000001</v>
      </c>
      <c r="Z29" s="80">
        <v>43844.796396790836</v>
      </c>
      <c r="AA29" s="95">
        <v>502.11631237735725</v>
      </c>
      <c r="AB29" s="113">
        <v>50.874</v>
      </c>
      <c r="AC29" s="114">
        <v>20230.737</v>
      </c>
      <c r="AD29" s="93">
        <v>397.6635806109211</v>
      </c>
      <c r="AE29" s="114"/>
      <c r="AF29" s="114"/>
      <c r="AG29" s="95"/>
      <c r="AH29" s="92">
        <v>50.874</v>
      </c>
      <c r="AI29" s="82">
        <v>20230.737</v>
      </c>
      <c r="AJ29" s="95">
        <v>397.6635806109211</v>
      </c>
      <c r="AK29" s="113">
        <v>17.2019</v>
      </c>
      <c r="AL29" s="114">
        <v>9456.075</v>
      </c>
      <c r="AM29" s="95">
        <v>549.7110784273831</v>
      </c>
      <c r="AN29" s="113"/>
      <c r="AO29" s="114"/>
      <c r="AP29" s="99"/>
      <c r="AQ29" s="614"/>
      <c r="AR29" s="599"/>
    </row>
    <row r="30" spans="1:44" ht="27" customHeight="1">
      <c r="A30" s="611" t="s">
        <v>35</v>
      </c>
      <c r="B30" s="615" t="s">
        <v>36</v>
      </c>
      <c r="C30" s="616" t="s">
        <v>24</v>
      </c>
      <c r="D30" s="30">
        <f aca="true" t="shared" si="5" ref="D30:G31">D26+D28</f>
        <v>14.1222</v>
      </c>
      <c r="E30" s="188">
        <f t="shared" si="5"/>
        <v>9.035</v>
      </c>
      <c r="F30" s="618">
        <f t="shared" si="5"/>
        <v>23.1572</v>
      </c>
      <c r="G30" s="189">
        <f t="shared" si="5"/>
        <v>0.042</v>
      </c>
      <c r="H30" s="30"/>
      <c r="I30" s="618">
        <f>I26+I28</f>
        <v>0.042</v>
      </c>
      <c r="J30" s="531">
        <f>J28+J26</f>
        <v>139.4422</v>
      </c>
      <c r="K30" s="538"/>
      <c r="L30" s="610">
        <f t="shared" si="0"/>
        <v>162.6414</v>
      </c>
      <c r="M30" s="607"/>
      <c r="N30" s="674"/>
      <c r="O30" s="2"/>
      <c r="P30" s="100">
        <v>23.02300125035474</v>
      </c>
      <c r="Q30" s="93">
        <v>28.410157516021943</v>
      </c>
      <c r="R30" s="93">
        <v>123.3990182560764</v>
      </c>
      <c r="S30" s="101">
        <v>160.24733460789886</v>
      </c>
      <c r="T30" s="102">
        <v>233.40358793021107</v>
      </c>
      <c r="U30" s="93">
        <v>145.65208744427142</v>
      </c>
      <c r="V30" s="103">
        <v>15.731453131893241</v>
      </c>
      <c r="W30" s="104">
        <v>16.699641279341378</v>
      </c>
      <c r="X30" s="93">
        <v>106.15447371155608</v>
      </c>
      <c r="Y30" s="100">
        <v>34.94915254237288</v>
      </c>
      <c r="Z30" s="93">
        <v>41.32863933408298</v>
      </c>
      <c r="AA30" s="93">
        <v>118.25362370081938</v>
      </c>
      <c r="AB30" s="105">
        <v>5.25022604866926</v>
      </c>
      <c r="AC30" s="102">
        <v>4.3224030839805785</v>
      </c>
      <c r="AD30" s="93">
        <v>82.32794252880119</v>
      </c>
      <c r="AE30" s="102"/>
      <c r="AF30" s="106"/>
      <c r="AG30" s="93"/>
      <c r="AH30" s="100">
        <v>5.25022604866926</v>
      </c>
      <c r="AI30" s="103">
        <v>4.3224030839805785</v>
      </c>
      <c r="AJ30" s="93">
        <v>82.32794252880119</v>
      </c>
      <c r="AK30" s="107">
        <v>15.04601235909987</v>
      </c>
      <c r="AL30" s="93">
        <v>20.045674341626942</v>
      </c>
      <c r="AM30" s="93">
        <v>133.22914977870045</v>
      </c>
      <c r="AN30" s="107"/>
      <c r="AO30" s="104"/>
      <c r="AP30" s="108"/>
      <c r="AQ30" s="614"/>
      <c r="AR30" s="599"/>
    </row>
    <row r="31" spans="1:44" ht="27" customHeight="1">
      <c r="A31" s="600"/>
      <c r="B31" s="602"/>
      <c r="C31" s="602" t="s">
        <v>29</v>
      </c>
      <c r="D31" s="617">
        <f t="shared" si="5"/>
        <v>5359.446059716577</v>
      </c>
      <c r="E31" s="368">
        <f t="shared" si="5"/>
        <v>5456.45</v>
      </c>
      <c r="F31" s="619">
        <f t="shared" si="5"/>
        <v>10815.896059716577</v>
      </c>
      <c r="G31" s="539">
        <f t="shared" si="5"/>
        <v>1.361</v>
      </c>
      <c r="H31" s="617"/>
      <c r="I31" s="619">
        <f>I27+I29</f>
        <v>1.361</v>
      </c>
      <c r="J31" s="528">
        <f>J29+J27</f>
        <v>134093.335</v>
      </c>
      <c r="K31" s="528"/>
      <c r="L31" s="613">
        <f t="shared" si="0"/>
        <v>144910.59205971658</v>
      </c>
      <c r="M31" s="607"/>
      <c r="N31" s="674"/>
      <c r="O31" s="4"/>
      <c r="P31" s="83">
        <v>547.244</v>
      </c>
      <c r="Q31" s="84">
        <v>150675.459698633</v>
      </c>
      <c r="R31" s="85">
        <v>275.3350602265772</v>
      </c>
      <c r="S31" s="109">
        <v>118.4566</v>
      </c>
      <c r="T31" s="81">
        <v>30391.650698633013</v>
      </c>
      <c r="U31" s="88">
        <v>256.5635912108993</v>
      </c>
      <c r="V31" s="79">
        <v>200.0556</v>
      </c>
      <c r="W31" s="79">
        <v>55805.908</v>
      </c>
      <c r="X31" s="88">
        <v>278.9519913464057</v>
      </c>
      <c r="Y31" s="83">
        <v>318.5122</v>
      </c>
      <c r="Z31" s="84">
        <v>86197.55869863302</v>
      </c>
      <c r="AA31" s="88">
        <v>270.6256108828265</v>
      </c>
      <c r="AB31" s="110">
        <v>209.56</v>
      </c>
      <c r="AC31" s="79">
        <v>59821.403</v>
      </c>
      <c r="AD31" s="85">
        <v>285.46193452949035</v>
      </c>
      <c r="AE31" s="79"/>
      <c r="AF31" s="79"/>
      <c r="AG31" s="88"/>
      <c r="AH31" s="83">
        <v>209.56</v>
      </c>
      <c r="AI31" s="81">
        <v>59821.403</v>
      </c>
      <c r="AJ31" s="88">
        <v>285.46193452949035</v>
      </c>
      <c r="AK31" s="110">
        <v>19.1718</v>
      </c>
      <c r="AL31" s="79">
        <v>4656.498</v>
      </c>
      <c r="AM31" s="88">
        <v>242.88267142365345</v>
      </c>
      <c r="AN31" s="110"/>
      <c r="AO31" s="79"/>
      <c r="AP31" s="91"/>
      <c r="AQ31" s="614"/>
      <c r="AR31" s="599"/>
    </row>
    <row r="32" spans="1:44" ht="27" customHeight="1">
      <c r="A32" s="607" t="s">
        <v>128</v>
      </c>
      <c r="B32" s="615" t="s">
        <v>57</v>
      </c>
      <c r="C32" s="616" t="s">
        <v>24</v>
      </c>
      <c r="D32" s="31">
        <v>0.4874</v>
      </c>
      <c r="E32" s="158">
        <v>0.5899</v>
      </c>
      <c r="F32" s="609">
        <f>D32+E32</f>
        <v>1.0773</v>
      </c>
      <c r="G32" s="225">
        <v>795.1002</v>
      </c>
      <c r="H32" s="40"/>
      <c r="I32" s="609">
        <f aca="true" t="shared" si="6" ref="I32:I37">G32+H32</f>
        <v>795.1002</v>
      </c>
      <c r="J32" s="225">
        <v>10.9761</v>
      </c>
      <c r="K32" s="225">
        <v>46.0434</v>
      </c>
      <c r="L32" s="610">
        <f t="shared" si="0"/>
        <v>853.197</v>
      </c>
      <c r="M32" s="607"/>
      <c r="N32" s="674"/>
      <c r="O32" s="3" t="s">
        <v>49</v>
      </c>
      <c r="P32" s="449">
        <v>351.6153</v>
      </c>
      <c r="Q32" s="450">
        <v>79934.00587181974</v>
      </c>
      <c r="R32" s="451">
        <v>227.3336964341988</v>
      </c>
      <c r="S32" s="472">
        <v>67.8284</v>
      </c>
      <c r="T32" s="470">
        <v>17790.326871819747</v>
      </c>
      <c r="U32" s="454">
        <v>262.2843362340811</v>
      </c>
      <c r="V32" s="470">
        <v>116.4948</v>
      </c>
      <c r="W32" s="470">
        <v>31141.494</v>
      </c>
      <c r="X32" s="454">
        <v>267.32089329309116</v>
      </c>
      <c r="Y32" s="449">
        <v>184.32319999999999</v>
      </c>
      <c r="Z32" s="450">
        <v>48931.82087181974</v>
      </c>
      <c r="AA32" s="454">
        <v>265.46750963427144</v>
      </c>
      <c r="AB32" s="471">
        <v>155.548</v>
      </c>
      <c r="AC32" s="470">
        <v>28163.16</v>
      </c>
      <c r="AD32" s="451">
        <v>181.05767994445443</v>
      </c>
      <c r="AE32" s="470"/>
      <c r="AF32" s="470"/>
      <c r="AG32" s="454"/>
      <c r="AH32" s="449">
        <v>155.548</v>
      </c>
      <c r="AI32" s="453">
        <v>28163.16</v>
      </c>
      <c r="AJ32" s="454">
        <v>181.05767994445443</v>
      </c>
      <c r="AK32" s="471">
        <v>11.7441</v>
      </c>
      <c r="AL32" s="470">
        <v>2839.025</v>
      </c>
      <c r="AM32" s="454">
        <v>241.74053354450322</v>
      </c>
      <c r="AN32" s="471"/>
      <c r="AO32" s="470"/>
      <c r="AP32" s="455"/>
      <c r="AQ32" s="614"/>
      <c r="AR32" s="599"/>
    </row>
    <row r="33" spans="1:44" ht="27" customHeight="1">
      <c r="A33" s="611" t="s">
        <v>58</v>
      </c>
      <c r="B33" s="602"/>
      <c r="C33" s="602" t="s">
        <v>29</v>
      </c>
      <c r="D33" s="66">
        <v>50.393880561503934</v>
      </c>
      <c r="E33" s="163">
        <v>49.395</v>
      </c>
      <c r="F33" s="612">
        <f>D33+E33</f>
        <v>99.78888056150393</v>
      </c>
      <c r="G33" s="226">
        <v>131489.634</v>
      </c>
      <c r="H33" s="67"/>
      <c r="I33" s="612">
        <f t="shared" si="6"/>
        <v>131489.634</v>
      </c>
      <c r="J33" s="226">
        <v>1147.999</v>
      </c>
      <c r="K33" s="226">
        <v>5813.806</v>
      </c>
      <c r="L33" s="613">
        <f t="shared" si="0"/>
        <v>138551.22788056152</v>
      </c>
      <c r="M33" s="607"/>
      <c r="N33" s="680"/>
      <c r="O33" s="27" t="s">
        <v>59</v>
      </c>
      <c r="P33" s="100">
        <v>155.63714093214944</v>
      </c>
      <c r="Q33" s="93">
        <v>188.49982314192107</v>
      </c>
      <c r="R33" s="93">
        <v>121.11493568498423</v>
      </c>
      <c r="S33" s="101">
        <v>174.64159555584385</v>
      </c>
      <c r="T33" s="102">
        <v>170.83244685500426</v>
      </c>
      <c r="U33" s="93">
        <v>97.81887660341401</v>
      </c>
      <c r="V33" s="103">
        <v>171.72921023084294</v>
      </c>
      <c r="W33" s="104">
        <v>179.20112631718956</v>
      </c>
      <c r="X33" s="93">
        <v>104.35098727601593</v>
      </c>
      <c r="Y33" s="100">
        <v>172.80092793527893</v>
      </c>
      <c r="Z33" s="93">
        <v>176.15849392654616</v>
      </c>
      <c r="AA33" s="93">
        <v>101.94302544053744</v>
      </c>
      <c r="AB33" s="105">
        <v>134.72368657906242</v>
      </c>
      <c r="AC33" s="102">
        <v>212.4101237219119</v>
      </c>
      <c r="AD33" s="93">
        <v>157.66353275766346</v>
      </c>
      <c r="AE33" s="102"/>
      <c r="AF33" s="106"/>
      <c r="AG33" s="93"/>
      <c r="AH33" s="100">
        <v>134.72368657906242</v>
      </c>
      <c r="AI33" s="103">
        <v>212.4101237219119</v>
      </c>
      <c r="AJ33" s="93">
        <v>157.66353275766346</v>
      </c>
      <c r="AK33" s="107">
        <v>163.2462257644264</v>
      </c>
      <c r="AL33" s="93">
        <v>164.01750600998582</v>
      </c>
      <c r="AM33" s="93">
        <v>100.47246436598931</v>
      </c>
      <c r="AN33" s="107"/>
      <c r="AO33" s="104"/>
      <c r="AP33" s="108"/>
      <c r="AQ33" s="614"/>
      <c r="AR33" s="599"/>
    </row>
    <row r="34" spans="1:44" ht="27" customHeight="1">
      <c r="A34" s="611" t="s">
        <v>128</v>
      </c>
      <c r="B34" s="615" t="s">
        <v>60</v>
      </c>
      <c r="C34" s="616" t="s">
        <v>24</v>
      </c>
      <c r="D34" s="31">
        <v>0.1709</v>
      </c>
      <c r="E34" s="158"/>
      <c r="F34" s="609">
        <f>D34+E34</f>
        <v>0.1709</v>
      </c>
      <c r="G34" s="225">
        <v>1174.646</v>
      </c>
      <c r="H34" s="40"/>
      <c r="I34" s="609">
        <f t="shared" si="6"/>
        <v>1174.646</v>
      </c>
      <c r="J34" s="225">
        <v>0.1178</v>
      </c>
      <c r="K34" s="225">
        <v>366.1575</v>
      </c>
      <c r="L34" s="610">
        <f t="shared" si="0"/>
        <v>1541.0922</v>
      </c>
      <c r="M34" s="607"/>
      <c r="N34" s="674" t="s">
        <v>61</v>
      </c>
      <c r="O34" s="673"/>
      <c r="P34" s="459">
        <v>162.6414</v>
      </c>
      <c r="Q34" s="460">
        <v>144910.59205971658</v>
      </c>
      <c r="R34" s="461">
        <v>890.9821980118013</v>
      </c>
      <c r="S34" s="462">
        <v>14.1222</v>
      </c>
      <c r="T34" s="463">
        <v>5359.446059716577</v>
      </c>
      <c r="U34" s="464">
        <v>379.50503885489354</v>
      </c>
      <c r="V34" s="465">
        <v>9.035</v>
      </c>
      <c r="W34" s="465">
        <v>5456.45</v>
      </c>
      <c r="X34" s="464">
        <v>603.923630326508</v>
      </c>
      <c r="Y34" s="459">
        <v>23.1572</v>
      </c>
      <c r="Z34" s="460">
        <v>10815.896059716577</v>
      </c>
      <c r="AA34" s="464">
        <v>467.0640690461963</v>
      </c>
      <c r="AB34" s="466">
        <v>0.042</v>
      </c>
      <c r="AC34" s="465">
        <v>1.361</v>
      </c>
      <c r="AD34" s="461">
        <v>32.404761904761905</v>
      </c>
      <c r="AE34" s="465"/>
      <c r="AF34" s="465"/>
      <c r="AG34" s="464"/>
      <c r="AH34" s="459">
        <v>0.042</v>
      </c>
      <c r="AI34" s="463">
        <v>1.361</v>
      </c>
      <c r="AJ34" s="464">
        <v>32.404761904761905</v>
      </c>
      <c r="AK34" s="466">
        <v>139.4422</v>
      </c>
      <c r="AL34" s="465">
        <v>134093.335</v>
      </c>
      <c r="AM34" s="464">
        <v>961.6409881657058</v>
      </c>
      <c r="AN34" s="466"/>
      <c r="AO34" s="465"/>
      <c r="AP34" s="467"/>
      <c r="AQ34" s="614"/>
      <c r="AR34" s="599"/>
    </row>
    <row r="35" spans="1:44" ht="27" customHeight="1">
      <c r="A35" s="611" t="s">
        <v>62</v>
      </c>
      <c r="B35" s="602"/>
      <c r="C35" s="602" t="s">
        <v>29</v>
      </c>
      <c r="D35" s="66">
        <v>10.590480118002349</v>
      </c>
      <c r="E35" s="163"/>
      <c r="F35" s="612">
        <f>D35+E35</f>
        <v>10.590480118002349</v>
      </c>
      <c r="G35" s="226">
        <v>82669.006</v>
      </c>
      <c r="H35" s="67"/>
      <c r="I35" s="612">
        <f t="shared" si="6"/>
        <v>82669.006</v>
      </c>
      <c r="J35" s="226">
        <v>3.811</v>
      </c>
      <c r="K35" s="226">
        <v>25708.92</v>
      </c>
      <c r="L35" s="613">
        <f t="shared" si="0"/>
        <v>108392.327480118</v>
      </c>
      <c r="M35" s="607"/>
      <c r="N35" s="674"/>
      <c r="O35" s="673"/>
      <c r="P35" s="92">
        <v>243.17110000000002</v>
      </c>
      <c r="Q35" s="80">
        <v>182949.86746616312</v>
      </c>
      <c r="R35" s="93">
        <v>752.3503716772392</v>
      </c>
      <c r="S35" s="112">
        <v>7.471</v>
      </c>
      <c r="T35" s="80">
        <v>2538.218466163132</v>
      </c>
      <c r="U35" s="95">
        <v>339.74280098556176</v>
      </c>
      <c r="V35" s="80">
        <v>19.526999999999997</v>
      </c>
      <c r="W35" s="80">
        <v>4942.762</v>
      </c>
      <c r="X35" s="95">
        <v>253.1244942899575</v>
      </c>
      <c r="Y35" s="92">
        <v>26.997999999999998</v>
      </c>
      <c r="Z35" s="80">
        <v>7480.9804661631315</v>
      </c>
      <c r="AA35" s="95">
        <v>277.09387607093606</v>
      </c>
      <c r="AB35" s="97">
        <v>0.04</v>
      </c>
      <c r="AC35" s="80">
        <v>8.4</v>
      </c>
      <c r="AD35" s="93">
        <v>210</v>
      </c>
      <c r="AE35" s="80"/>
      <c r="AF35" s="80"/>
      <c r="AG35" s="95"/>
      <c r="AH35" s="92">
        <v>0.04</v>
      </c>
      <c r="AI35" s="82">
        <v>8.4</v>
      </c>
      <c r="AJ35" s="95">
        <v>210</v>
      </c>
      <c r="AK35" s="97">
        <v>216.1331</v>
      </c>
      <c r="AL35" s="80">
        <v>175460.487</v>
      </c>
      <c r="AM35" s="95">
        <v>811.8168249102057</v>
      </c>
      <c r="AN35" s="97"/>
      <c r="AO35" s="80"/>
      <c r="AP35" s="99"/>
      <c r="AQ35" s="614"/>
      <c r="AR35" s="599"/>
    </row>
    <row r="36" spans="1:43" ht="27" customHeight="1">
      <c r="A36" s="611"/>
      <c r="B36" s="615" t="s">
        <v>31</v>
      </c>
      <c r="C36" s="616" t="s">
        <v>24</v>
      </c>
      <c r="D36" s="31"/>
      <c r="E36" s="158"/>
      <c r="F36" s="609"/>
      <c r="G36" s="225">
        <v>694.738</v>
      </c>
      <c r="H36" s="40"/>
      <c r="I36" s="609">
        <f t="shared" si="6"/>
        <v>694.738</v>
      </c>
      <c r="J36" s="225"/>
      <c r="K36" s="225">
        <v>36.22</v>
      </c>
      <c r="L36" s="610">
        <f t="shared" si="0"/>
        <v>730.9580000000001</v>
      </c>
      <c r="M36" s="607"/>
      <c r="N36" s="677"/>
      <c r="O36" s="678"/>
      <c r="P36" s="100">
        <v>66.88352357660922</v>
      </c>
      <c r="Q36" s="93">
        <v>79.20781472362532</v>
      </c>
      <c r="R36" s="93">
        <v>118.42649801920157</v>
      </c>
      <c r="S36" s="101">
        <v>189.0269040289118</v>
      </c>
      <c r="T36" s="102">
        <v>211.14991208058308</v>
      </c>
      <c r="U36" s="93">
        <v>111.70362926130746</v>
      </c>
      <c r="V36" s="103">
        <v>46.26926819275875</v>
      </c>
      <c r="W36" s="104">
        <v>110.39273183697698</v>
      </c>
      <c r="X36" s="93">
        <v>238.58758988164354</v>
      </c>
      <c r="Y36" s="100">
        <v>85.77376101933477</v>
      </c>
      <c r="Z36" s="93">
        <v>144.57858978027605</v>
      </c>
      <c r="AA36" s="93">
        <v>168.55806258476383</v>
      </c>
      <c r="AB36" s="105">
        <v>105</v>
      </c>
      <c r="AC36" s="102">
        <v>16.202380952380953</v>
      </c>
      <c r="AD36" s="93">
        <v>15.430839002267573</v>
      </c>
      <c r="AE36" s="102"/>
      <c r="AF36" s="106"/>
      <c r="AG36" s="93"/>
      <c r="AH36" s="100">
        <v>105</v>
      </c>
      <c r="AI36" s="103">
        <v>16.202380952380953</v>
      </c>
      <c r="AJ36" s="93">
        <v>15.430839002267573</v>
      </c>
      <c r="AK36" s="107">
        <v>64.51681857151912</v>
      </c>
      <c r="AL36" s="93">
        <v>76.42366511840355</v>
      </c>
      <c r="AM36" s="93">
        <v>118.45541489880702</v>
      </c>
      <c r="AN36" s="107"/>
      <c r="AO36" s="104"/>
      <c r="AP36" s="108"/>
      <c r="AQ36" s="614"/>
    </row>
    <row r="37" spans="1:43" ht="27" customHeight="1">
      <c r="A37" s="611" t="s">
        <v>35</v>
      </c>
      <c r="B37" s="602" t="s">
        <v>63</v>
      </c>
      <c r="C37" s="602" t="s">
        <v>29</v>
      </c>
      <c r="D37" s="66"/>
      <c r="E37" s="163"/>
      <c r="F37" s="612"/>
      <c r="G37" s="226">
        <v>40844.699</v>
      </c>
      <c r="H37" s="67"/>
      <c r="I37" s="612">
        <f t="shared" si="6"/>
        <v>40844.699</v>
      </c>
      <c r="J37" s="226"/>
      <c r="K37" s="226">
        <v>2470.11</v>
      </c>
      <c r="L37" s="613">
        <f t="shared" si="0"/>
        <v>43314.809</v>
      </c>
      <c r="M37" s="607"/>
      <c r="N37" s="674" t="s">
        <v>64</v>
      </c>
      <c r="O37" s="673"/>
      <c r="P37" s="83">
        <v>745.2542</v>
      </c>
      <c r="Q37" s="84">
        <v>92812.30316036855</v>
      </c>
      <c r="R37" s="85">
        <v>124.53777940515941</v>
      </c>
      <c r="S37" s="109">
        <v>0.4976</v>
      </c>
      <c r="T37" s="81">
        <v>33.07716036855578</v>
      </c>
      <c r="U37" s="138">
        <v>66.47339302362496</v>
      </c>
      <c r="V37" s="79">
        <v>9.517</v>
      </c>
      <c r="W37" s="79">
        <v>804.747</v>
      </c>
      <c r="X37" s="88">
        <v>84.5588946096459</v>
      </c>
      <c r="Y37" s="83">
        <v>10.0146</v>
      </c>
      <c r="Z37" s="84">
        <v>837.8241603685558</v>
      </c>
      <c r="AA37" s="88">
        <v>83.66027203967765</v>
      </c>
      <c r="AB37" s="110">
        <v>1.8474</v>
      </c>
      <c r="AC37" s="79">
        <v>52.571</v>
      </c>
      <c r="AD37" s="88">
        <v>28.456750027065063</v>
      </c>
      <c r="AE37" s="79"/>
      <c r="AF37" s="79"/>
      <c r="AG37" s="88"/>
      <c r="AH37" s="83">
        <v>1.8474</v>
      </c>
      <c r="AI37" s="81">
        <v>52.571</v>
      </c>
      <c r="AJ37" s="88">
        <v>28.456750027065063</v>
      </c>
      <c r="AK37" s="110">
        <v>733.3782</v>
      </c>
      <c r="AL37" s="79">
        <v>91921.152</v>
      </c>
      <c r="AM37" s="150">
        <v>125.33935696479661</v>
      </c>
      <c r="AN37" s="110">
        <v>0.014</v>
      </c>
      <c r="AO37" s="79">
        <v>0.756</v>
      </c>
      <c r="AP37" s="91">
        <v>54</v>
      </c>
      <c r="AQ37" s="614"/>
    </row>
    <row r="38" spans="1:43" ht="27" customHeight="1">
      <c r="A38" s="607"/>
      <c r="B38" s="615" t="s">
        <v>36</v>
      </c>
      <c r="C38" s="616" t="s">
        <v>24</v>
      </c>
      <c r="D38" s="30">
        <f aca="true" t="shared" si="7" ref="D38:K39">D32+D34+D36</f>
        <v>0.6583</v>
      </c>
      <c r="E38" s="188">
        <f t="shared" si="7"/>
        <v>0.5899</v>
      </c>
      <c r="F38" s="609">
        <f t="shared" si="7"/>
        <v>1.2482</v>
      </c>
      <c r="G38" s="233">
        <f t="shared" si="7"/>
        <v>2664.4842</v>
      </c>
      <c r="H38" s="45"/>
      <c r="I38" s="609">
        <f>I32+I34+I36</f>
        <v>2664.4842</v>
      </c>
      <c r="J38" s="233">
        <f t="shared" si="7"/>
        <v>11.093900000000001</v>
      </c>
      <c r="K38" s="233">
        <f t="shared" si="7"/>
        <v>448.4209000000001</v>
      </c>
      <c r="L38" s="610">
        <f t="shared" si="0"/>
        <v>3125.2472</v>
      </c>
      <c r="M38" s="607"/>
      <c r="N38" s="674"/>
      <c r="O38" s="673"/>
      <c r="P38" s="449">
        <v>1019.4291999999999</v>
      </c>
      <c r="Q38" s="450">
        <v>91070.48337769254</v>
      </c>
      <c r="R38" s="451">
        <v>89.3347800687802</v>
      </c>
      <c r="S38" s="452">
        <v>0.8340000000000001</v>
      </c>
      <c r="T38" s="450">
        <v>72.75137769253311</v>
      </c>
      <c r="U38" s="454">
        <v>87.23186773685025</v>
      </c>
      <c r="V38" s="450">
        <v>6.391</v>
      </c>
      <c r="W38" s="450">
        <v>449.123</v>
      </c>
      <c r="X38" s="454">
        <v>70.27429197308716</v>
      </c>
      <c r="Y38" s="449">
        <v>7.225</v>
      </c>
      <c r="Z38" s="450">
        <v>521.8743776925331</v>
      </c>
      <c r="AA38" s="454">
        <v>72.23174777751323</v>
      </c>
      <c r="AB38" s="457">
        <v>1.0296</v>
      </c>
      <c r="AC38" s="450">
        <v>28.45</v>
      </c>
      <c r="AD38" s="454">
        <v>27.63209013209013</v>
      </c>
      <c r="AE38" s="450"/>
      <c r="AF38" s="450"/>
      <c r="AG38" s="454"/>
      <c r="AH38" s="449">
        <v>1.0296</v>
      </c>
      <c r="AI38" s="453">
        <v>28.45</v>
      </c>
      <c r="AJ38" s="454">
        <v>27.63209013209013</v>
      </c>
      <c r="AK38" s="457">
        <v>1011.0879</v>
      </c>
      <c r="AL38" s="450">
        <v>90516.762</v>
      </c>
      <c r="AM38" s="454">
        <v>89.52412742749667</v>
      </c>
      <c r="AN38" s="457">
        <v>0.0867</v>
      </c>
      <c r="AO38" s="450">
        <v>3.397</v>
      </c>
      <c r="AP38" s="455">
        <v>39.181084198385236</v>
      </c>
      <c r="AQ38" s="614"/>
    </row>
    <row r="39" spans="1:43" ht="27" customHeight="1">
      <c r="A39" s="600"/>
      <c r="B39" s="602"/>
      <c r="C39" s="602" t="s">
        <v>29</v>
      </c>
      <c r="D39" s="617">
        <f t="shared" si="7"/>
        <v>60.98436067950628</v>
      </c>
      <c r="E39" s="368">
        <f t="shared" si="7"/>
        <v>49.395</v>
      </c>
      <c r="F39" s="612">
        <f t="shared" si="7"/>
        <v>110.37936067950628</v>
      </c>
      <c r="G39" s="528">
        <f t="shared" si="7"/>
        <v>255003.33899999998</v>
      </c>
      <c r="H39" s="44"/>
      <c r="I39" s="612">
        <f>I33+I35+I37</f>
        <v>255003.33899999998</v>
      </c>
      <c r="J39" s="528">
        <f t="shared" si="7"/>
        <v>1151.81</v>
      </c>
      <c r="K39" s="528">
        <f t="shared" si="7"/>
        <v>33992.835999999996</v>
      </c>
      <c r="L39" s="613">
        <f t="shared" si="0"/>
        <v>290258.36436067946</v>
      </c>
      <c r="M39" s="607"/>
      <c r="N39" s="677"/>
      <c r="O39" s="678"/>
      <c r="P39" s="100">
        <v>73.1050474128071</v>
      </c>
      <c r="Q39" s="93">
        <v>101.91260627820789</v>
      </c>
      <c r="R39" s="93">
        <v>139.40570437323055</v>
      </c>
      <c r="S39" s="101">
        <v>59.664268585131886</v>
      </c>
      <c r="T39" s="102">
        <v>45.46602609829433</v>
      </c>
      <c r="U39" s="93">
        <v>76.20310644288078</v>
      </c>
      <c r="V39" s="103">
        <v>148.91253324988264</v>
      </c>
      <c r="W39" s="104">
        <v>179.18187222653927</v>
      </c>
      <c r="X39" s="93">
        <v>120.32692501836846</v>
      </c>
      <c r="Y39" s="100">
        <v>138.61038062283737</v>
      </c>
      <c r="Z39" s="93">
        <v>160.54134791460623</v>
      </c>
      <c r="AA39" s="93">
        <v>115.82202371368102</v>
      </c>
      <c r="AB39" s="105">
        <v>179.4289044289044</v>
      </c>
      <c r="AC39" s="102">
        <v>184.78383128295255</v>
      </c>
      <c r="AD39" s="93">
        <v>102.98442821745586</v>
      </c>
      <c r="AE39" s="102"/>
      <c r="AF39" s="106"/>
      <c r="AG39" s="93"/>
      <c r="AH39" s="100">
        <v>179.4289044289044</v>
      </c>
      <c r="AI39" s="103">
        <v>184.78383128295255</v>
      </c>
      <c r="AJ39" s="93">
        <v>102.98442821745586</v>
      </c>
      <c r="AK39" s="107">
        <v>72.53357497404528</v>
      </c>
      <c r="AL39" s="93">
        <v>101.55152478830385</v>
      </c>
      <c r="AM39" s="93">
        <v>140.00623135512356</v>
      </c>
      <c r="AN39" s="107">
        <v>16.147635524798154</v>
      </c>
      <c r="AO39" s="104">
        <v>22.254930821312925</v>
      </c>
      <c r="AP39" s="108">
        <v>137.82160730055932</v>
      </c>
      <c r="AQ39" s="614"/>
    </row>
    <row r="40" spans="1:43" ht="27" customHeight="1">
      <c r="A40" s="607" t="s">
        <v>65</v>
      </c>
      <c r="B40" s="1"/>
      <c r="C40" s="616" t="s">
        <v>24</v>
      </c>
      <c r="D40" s="31">
        <v>0.0809</v>
      </c>
      <c r="E40" s="158">
        <v>0.206</v>
      </c>
      <c r="F40" s="609">
        <f aca="true" t="shared" si="8" ref="F40:F59">D40+E40</f>
        <v>0.2869</v>
      </c>
      <c r="G40" s="225">
        <v>1.2094</v>
      </c>
      <c r="H40" s="40"/>
      <c r="I40" s="609">
        <f aca="true" t="shared" si="9" ref="I40:I59">G40+H40</f>
        <v>1.2094</v>
      </c>
      <c r="J40" s="225"/>
      <c r="K40" s="225"/>
      <c r="L40" s="610">
        <f t="shared" si="0"/>
        <v>1.4963</v>
      </c>
      <c r="M40" s="607"/>
      <c r="N40" s="674" t="s">
        <v>66</v>
      </c>
      <c r="O40" s="673"/>
      <c r="P40" s="459">
        <v>853.197</v>
      </c>
      <c r="Q40" s="460">
        <v>138551.22788056152</v>
      </c>
      <c r="R40" s="461">
        <v>162.39066461855998</v>
      </c>
      <c r="S40" s="462">
        <v>0.4874</v>
      </c>
      <c r="T40" s="463">
        <v>50.393880561503934</v>
      </c>
      <c r="U40" s="464">
        <v>103.39327156648325</v>
      </c>
      <c r="V40" s="465">
        <v>0.5899</v>
      </c>
      <c r="W40" s="465">
        <v>49.395</v>
      </c>
      <c r="X40" s="464">
        <v>83.73453127648754</v>
      </c>
      <c r="Y40" s="459">
        <v>1.0773</v>
      </c>
      <c r="Z40" s="460">
        <v>99.78888056150393</v>
      </c>
      <c r="AA40" s="464">
        <v>92.6286833393706</v>
      </c>
      <c r="AB40" s="466">
        <v>795.1002</v>
      </c>
      <c r="AC40" s="465">
        <v>131489.634</v>
      </c>
      <c r="AD40" s="464">
        <v>165.37492255693056</v>
      </c>
      <c r="AE40" s="465"/>
      <c r="AF40" s="465"/>
      <c r="AG40" s="464"/>
      <c r="AH40" s="459">
        <v>795.1002</v>
      </c>
      <c r="AI40" s="463">
        <v>131489.634</v>
      </c>
      <c r="AJ40" s="464">
        <v>165.37492255693056</v>
      </c>
      <c r="AK40" s="466">
        <v>10.9761</v>
      </c>
      <c r="AL40" s="465">
        <v>1147.999</v>
      </c>
      <c r="AM40" s="464">
        <v>104.59079272236951</v>
      </c>
      <c r="AN40" s="466">
        <v>46.0434</v>
      </c>
      <c r="AO40" s="465">
        <v>5813.806</v>
      </c>
      <c r="AP40" s="467">
        <v>126.26795588509971</v>
      </c>
      <c r="AQ40" s="614"/>
    </row>
    <row r="41" spans="1:43" ht="27" customHeight="1">
      <c r="A41" s="600"/>
      <c r="B41" s="601"/>
      <c r="C41" s="602" t="s">
        <v>29</v>
      </c>
      <c r="D41" s="66">
        <v>144.16380160631692</v>
      </c>
      <c r="E41" s="163">
        <v>136.09</v>
      </c>
      <c r="F41" s="612">
        <f t="shared" si="8"/>
        <v>280.2538016063169</v>
      </c>
      <c r="G41" s="226">
        <v>626.756</v>
      </c>
      <c r="H41" s="67"/>
      <c r="I41" s="612">
        <f t="shared" si="9"/>
        <v>626.756</v>
      </c>
      <c r="J41" s="226"/>
      <c r="K41" s="226"/>
      <c r="L41" s="613">
        <f t="shared" si="0"/>
        <v>907.0098016063168</v>
      </c>
      <c r="M41" s="607"/>
      <c r="N41" s="674"/>
      <c r="O41" s="681"/>
      <c r="P41" s="92">
        <v>397.4919</v>
      </c>
      <c r="Q41" s="80">
        <v>30449.976956658247</v>
      </c>
      <c r="R41" s="93">
        <v>76.60527662741869</v>
      </c>
      <c r="S41" s="112">
        <v>0.4357</v>
      </c>
      <c r="T41" s="80">
        <v>17.491956658246266</v>
      </c>
      <c r="U41" s="95">
        <v>40.14679058583031</v>
      </c>
      <c r="V41" s="80">
        <v>0.9205</v>
      </c>
      <c r="W41" s="80">
        <v>46.089</v>
      </c>
      <c r="X41" s="95">
        <v>50.06952743074416</v>
      </c>
      <c r="Y41" s="92">
        <v>1.3561999999999999</v>
      </c>
      <c r="Z41" s="80">
        <v>63.580956658246265</v>
      </c>
      <c r="AA41" s="95">
        <v>46.881696400417546</v>
      </c>
      <c r="AB41" s="97">
        <v>249.896</v>
      </c>
      <c r="AC41" s="80">
        <v>20107.798</v>
      </c>
      <c r="AD41" s="95">
        <v>80.46466530076512</v>
      </c>
      <c r="AE41" s="80"/>
      <c r="AF41" s="80"/>
      <c r="AG41" s="95"/>
      <c r="AH41" s="92">
        <v>249.896</v>
      </c>
      <c r="AI41" s="82">
        <v>20107.798</v>
      </c>
      <c r="AJ41" s="95">
        <v>80.46466530076512</v>
      </c>
      <c r="AK41" s="97">
        <v>7.4124</v>
      </c>
      <c r="AL41" s="80">
        <v>659.355</v>
      </c>
      <c r="AM41" s="95">
        <v>88.95297069774972</v>
      </c>
      <c r="AN41" s="97">
        <v>138.8273</v>
      </c>
      <c r="AO41" s="80">
        <v>9619.243</v>
      </c>
      <c r="AP41" s="99">
        <v>69.28927523621074</v>
      </c>
      <c r="AQ41" s="614"/>
    </row>
    <row r="42" spans="1:43" ht="27" customHeight="1">
      <c r="A42" s="607" t="s">
        <v>67</v>
      </c>
      <c r="B42" s="1"/>
      <c r="C42" s="616" t="s">
        <v>24</v>
      </c>
      <c r="D42" s="31">
        <v>0.9197</v>
      </c>
      <c r="E42" s="158">
        <v>0.6932</v>
      </c>
      <c r="F42" s="609">
        <f t="shared" si="8"/>
        <v>1.6129</v>
      </c>
      <c r="G42" s="225">
        <v>55.4652</v>
      </c>
      <c r="H42" s="40"/>
      <c r="I42" s="609">
        <f t="shared" si="9"/>
        <v>55.4652</v>
      </c>
      <c r="J42" s="225">
        <v>0.5181</v>
      </c>
      <c r="K42" s="225">
        <v>2.9033</v>
      </c>
      <c r="L42" s="610">
        <f t="shared" si="0"/>
        <v>60.499500000000005</v>
      </c>
      <c r="M42" s="607"/>
      <c r="N42" s="677"/>
      <c r="O42" s="682"/>
      <c r="P42" s="100">
        <v>214.64512861771524</v>
      </c>
      <c r="Q42" s="93">
        <v>455.0125869644235</v>
      </c>
      <c r="R42" s="93">
        <v>211.98365408739593</v>
      </c>
      <c r="S42" s="101">
        <v>111.86596281845307</v>
      </c>
      <c r="T42" s="102">
        <v>288.09744699285346</v>
      </c>
      <c r="U42" s="93">
        <v>257.53807479439115</v>
      </c>
      <c r="V42" s="103">
        <v>64.08473655621944</v>
      </c>
      <c r="W42" s="104">
        <v>107.17307817483565</v>
      </c>
      <c r="X42" s="93">
        <v>167.23651205278222</v>
      </c>
      <c r="Y42" s="100">
        <v>79.43518655065624</v>
      </c>
      <c r="Z42" s="93">
        <v>156.94774946196347</v>
      </c>
      <c r="AA42" s="93">
        <v>197.57963224757714</v>
      </c>
      <c r="AB42" s="105">
        <v>318.17243973492975</v>
      </c>
      <c r="AC42" s="102">
        <v>653.9235872570432</v>
      </c>
      <c r="AD42" s="93">
        <v>205.52489958018634</v>
      </c>
      <c r="AE42" s="102"/>
      <c r="AF42" s="106"/>
      <c r="AG42" s="93"/>
      <c r="AH42" s="100">
        <v>318.17243973492975</v>
      </c>
      <c r="AI42" s="103">
        <v>653.9235872570432</v>
      </c>
      <c r="AJ42" s="93">
        <v>205.52489958018634</v>
      </c>
      <c r="AK42" s="107">
        <v>148.07754573417517</v>
      </c>
      <c r="AL42" s="93">
        <v>174.10939478733005</v>
      </c>
      <c r="AM42" s="93">
        <v>117.57987608728102</v>
      </c>
      <c r="AN42" s="107">
        <v>33.16595511113448</v>
      </c>
      <c r="AO42" s="104">
        <v>60.4393297892568</v>
      </c>
      <c r="AP42" s="108">
        <v>182.23304465899764</v>
      </c>
      <c r="AQ42" s="614"/>
    </row>
    <row r="43" spans="1:43" ht="27" customHeight="1">
      <c r="A43" s="600"/>
      <c r="B43" s="601"/>
      <c r="C43" s="602" t="s">
        <v>29</v>
      </c>
      <c r="D43" s="66">
        <v>615.8916068624515</v>
      </c>
      <c r="E43" s="163">
        <v>37.98</v>
      </c>
      <c r="F43" s="612">
        <f t="shared" si="8"/>
        <v>653.8716068624515</v>
      </c>
      <c r="G43" s="226">
        <v>12812.812</v>
      </c>
      <c r="H43" s="67"/>
      <c r="I43" s="612">
        <f t="shared" si="9"/>
        <v>12812.812</v>
      </c>
      <c r="J43" s="226">
        <v>148.997</v>
      </c>
      <c r="K43" s="226">
        <v>628.123</v>
      </c>
      <c r="L43" s="613">
        <f t="shared" si="0"/>
        <v>14243.803606862451</v>
      </c>
      <c r="M43" s="607"/>
      <c r="N43" s="674" t="s">
        <v>68</v>
      </c>
      <c r="O43" s="673"/>
      <c r="P43" s="83">
        <v>1541.0922</v>
      </c>
      <c r="Q43" s="84">
        <v>108392.327480118</v>
      </c>
      <c r="R43" s="85">
        <v>70.3347453709246</v>
      </c>
      <c r="S43" s="109">
        <v>0.1709</v>
      </c>
      <c r="T43" s="81">
        <v>10.590480118002349</v>
      </c>
      <c r="U43" s="88">
        <v>61.968871375086884</v>
      </c>
      <c r="V43" s="79"/>
      <c r="W43" s="79"/>
      <c r="X43" s="88"/>
      <c r="Y43" s="83">
        <v>0.1709</v>
      </c>
      <c r="Z43" s="84">
        <v>10.590480118002349</v>
      </c>
      <c r="AA43" s="88">
        <v>61.968871375086884</v>
      </c>
      <c r="AB43" s="110">
        <v>1174.646</v>
      </c>
      <c r="AC43" s="79">
        <v>82669.006</v>
      </c>
      <c r="AD43" s="88">
        <v>70.37780403627987</v>
      </c>
      <c r="AE43" s="79"/>
      <c r="AF43" s="79"/>
      <c r="AG43" s="88"/>
      <c r="AH43" s="83">
        <v>1174.646</v>
      </c>
      <c r="AI43" s="81">
        <v>82669.006</v>
      </c>
      <c r="AJ43" s="88">
        <v>70.37780403627987</v>
      </c>
      <c r="AK43" s="110">
        <v>0.1178</v>
      </c>
      <c r="AL43" s="79">
        <v>3.811</v>
      </c>
      <c r="AM43" s="88">
        <v>32.35144312393888</v>
      </c>
      <c r="AN43" s="110">
        <v>366.1575</v>
      </c>
      <c r="AO43" s="79">
        <v>25708.92</v>
      </c>
      <c r="AP43" s="91">
        <v>70.21273632248416</v>
      </c>
      <c r="AQ43" s="614"/>
    </row>
    <row r="44" spans="1:43" ht="27" customHeight="1">
      <c r="A44" s="607" t="s">
        <v>69</v>
      </c>
      <c r="B44" s="1"/>
      <c r="C44" s="616" t="s">
        <v>24</v>
      </c>
      <c r="D44" s="31"/>
      <c r="E44" s="158"/>
      <c r="F44" s="609"/>
      <c r="G44" s="225">
        <v>0.0044</v>
      </c>
      <c r="H44" s="40"/>
      <c r="I44" s="609">
        <f t="shared" si="9"/>
        <v>0.0044</v>
      </c>
      <c r="J44" s="225"/>
      <c r="K44" s="225"/>
      <c r="L44" s="610">
        <f t="shared" si="0"/>
        <v>0.0044</v>
      </c>
      <c r="M44" s="607"/>
      <c r="N44" s="674"/>
      <c r="O44" s="673"/>
      <c r="P44" s="449">
        <v>965.8578</v>
      </c>
      <c r="Q44" s="450">
        <v>42518.05680093365</v>
      </c>
      <c r="R44" s="451">
        <v>44.02103166836117</v>
      </c>
      <c r="S44" s="452">
        <v>0.0345</v>
      </c>
      <c r="T44" s="450">
        <v>2.452800933649275</v>
      </c>
      <c r="U44" s="454">
        <v>71.09567923621087</v>
      </c>
      <c r="V44" s="450">
        <v>0.001</v>
      </c>
      <c r="W44" s="450">
        <v>0.011</v>
      </c>
      <c r="X44" s="454">
        <v>11</v>
      </c>
      <c r="Y44" s="449">
        <v>0.035500000000000004</v>
      </c>
      <c r="Z44" s="450">
        <v>2.463800933649275</v>
      </c>
      <c r="AA44" s="454">
        <v>69.40284320138802</v>
      </c>
      <c r="AB44" s="457">
        <v>744.001</v>
      </c>
      <c r="AC44" s="450">
        <v>32671.87</v>
      </c>
      <c r="AD44" s="454">
        <v>43.913744739590406</v>
      </c>
      <c r="AE44" s="450"/>
      <c r="AF44" s="450"/>
      <c r="AG44" s="454"/>
      <c r="AH44" s="449">
        <v>744.001</v>
      </c>
      <c r="AI44" s="453">
        <v>32671.87</v>
      </c>
      <c r="AJ44" s="454">
        <v>43.913744739590406</v>
      </c>
      <c r="AK44" s="457">
        <v>0.0615</v>
      </c>
      <c r="AL44" s="450">
        <v>3.927</v>
      </c>
      <c r="AM44" s="454">
        <v>63.85365853658537</v>
      </c>
      <c r="AN44" s="457">
        <v>221.7598</v>
      </c>
      <c r="AO44" s="450">
        <v>9839.796</v>
      </c>
      <c r="AP44" s="455">
        <v>44.371414476383904</v>
      </c>
      <c r="AQ44" s="614"/>
    </row>
    <row r="45" spans="1:43" ht="27" customHeight="1">
      <c r="A45" s="600"/>
      <c r="B45" s="601"/>
      <c r="C45" s="602" t="s">
        <v>29</v>
      </c>
      <c r="D45" s="66"/>
      <c r="E45" s="163"/>
      <c r="F45" s="612"/>
      <c r="G45" s="226">
        <v>9.504</v>
      </c>
      <c r="H45" s="67"/>
      <c r="I45" s="612">
        <f t="shared" si="9"/>
        <v>9.504</v>
      </c>
      <c r="J45" s="226"/>
      <c r="K45" s="226"/>
      <c r="L45" s="613">
        <f t="shared" si="0"/>
        <v>9.504</v>
      </c>
      <c r="M45" s="607"/>
      <c r="N45" s="677"/>
      <c r="O45" s="678"/>
      <c r="P45" s="100">
        <v>159.55684159717921</v>
      </c>
      <c r="Q45" s="93">
        <v>254.93245843196158</v>
      </c>
      <c r="R45" s="93">
        <v>159.7753226248799</v>
      </c>
      <c r="S45" s="101">
        <v>495.36231884057963</v>
      </c>
      <c r="T45" s="102">
        <v>431.7708776409279</v>
      </c>
      <c r="U45" s="93">
        <v>87.16264060042137</v>
      </c>
      <c r="V45" s="103"/>
      <c r="W45" s="104"/>
      <c r="X45" s="93"/>
      <c r="Y45" s="100">
        <v>481.4084507042253</v>
      </c>
      <c r="Z45" s="93">
        <v>429.8431733409642</v>
      </c>
      <c r="AA45" s="93">
        <v>89.28866385959175</v>
      </c>
      <c r="AB45" s="105">
        <v>157.88231467430825</v>
      </c>
      <c r="AC45" s="102">
        <v>253.02808195551708</v>
      </c>
      <c r="AD45" s="93">
        <v>160.2637271169243</v>
      </c>
      <c r="AE45" s="102"/>
      <c r="AF45" s="106"/>
      <c r="AG45" s="93"/>
      <c r="AH45" s="100">
        <v>157.88231467430825</v>
      </c>
      <c r="AI45" s="103">
        <v>253.02808195551708</v>
      </c>
      <c r="AJ45" s="93">
        <v>160.2637271169243</v>
      </c>
      <c r="AK45" s="107">
        <v>191.5447154471545</v>
      </c>
      <c r="AL45" s="93">
        <v>97.04609116373823</v>
      </c>
      <c r="AM45" s="93">
        <v>50.66497968225722</v>
      </c>
      <c r="AN45" s="107">
        <v>165.11446168331682</v>
      </c>
      <c r="AO45" s="104">
        <v>261.2749288704765</v>
      </c>
      <c r="AP45" s="108">
        <v>158.23867043917195</v>
      </c>
      <c r="AQ45" s="614"/>
    </row>
    <row r="46" spans="1:43" ht="27" customHeight="1">
      <c r="A46" s="607" t="s">
        <v>70</v>
      </c>
      <c r="B46" s="1"/>
      <c r="C46" s="616" t="s">
        <v>24</v>
      </c>
      <c r="D46" s="31"/>
      <c r="E46" s="158">
        <v>0.003</v>
      </c>
      <c r="F46" s="609">
        <f t="shared" si="8"/>
        <v>0.003</v>
      </c>
      <c r="G46" s="225">
        <v>0.011</v>
      </c>
      <c r="H46" s="40"/>
      <c r="I46" s="609">
        <f t="shared" si="9"/>
        <v>0.011</v>
      </c>
      <c r="J46" s="225">
        <v>0.0106</v>
      </c>
      <c r="K46" s="225">
        <v>0.001</v>
      </c>
      <c r="L46" s="610">
        <f t="shared" si="0"/>
        <v>0.0256</v>
      </c>
      <c r="M46" s="607"/>
      <c r="N46" s="674" t="s">
        <v>71</v>
      </c>
      <c r="O46" s="673"/>
      <c r="P46" s="459">
        <v>62.27550000000001</v>
      </c>
      <c r="Q46" s="460">
        <v>43369.25974319246</v>
      </c>
      <c r="R46" s="461">
        <v>696.4096593875995</v>
      </c>
      <c r="S46" s="462">
        <v>8.3427</v>
      </c>
      <c r="T46" s="463">
        <v>5671.39974319246</v>
      </c>
      <c r="U46" s="464">
        <v>679.803869633627</v>
      </c>
      <c r="V46" s="465">
        <v>14.8798</v>
      </c>
      <c r="W46" s="465">
        <v>7809.16</v>
      </c>
      <c r="X46" s="464">
        <v>524.8161937660452</v>
      </c>
      <c r="Y46" s="459">
        <v>23.2225</v>
      </c>
      <c r="Z46" s="460">
        <v>13480.55974319246</v>
      </c>
      <c r="AA46" s="464">
        <v>580.4956289457406</v>
      </c>
      <c r="AB46" s="466">
        <v>36.0204</v>
      </c>
      <c r="AC46" s="465">
        <v>26846.59</v>
      </c>
      <c r="AD46" s="464">
        <v>745.3162652274822</v>
      </c>
      <c r="AE46" s="465"/>
      <c r="AF46" s="465"/>
      <c r="AG46" s="464"/>
      <c r="AH46" s="459">
        <v>36.0204</v>
      </c>
      <c r="AI46" s="463">
        <v>26846.59</v>
      </c>
      <c r="AJ46" s="464">
        <v>745.3162652274822</v>
      </c>
      <c r="AK46" s="466">
        <v>0.8649</v>
      </c>
      <c r="AL46" s="465">
        <v>1110.622</v>
      </c>
      <c r="AM46" s="464">
        <v>1284.1045207538446</v>
      </c>
      <c r="AN46" s="466">
        <v>2.1677</v>
      </c>
      <c r="AO46" s="465">
        <v>1931.488</v>
      </c>
      <c r="AP46" s="467">
        <v>891.0310467315588</v>
      </c>
      <c r="AQ46" s="614"/>
    </row>
    <row r="47" spans="1:43" ht="27" customHeight="1">
      <c r="A47" s="600"/>
      <c r="B47" s="601"/>
      <c r="C47" s="602" t="s">
        <v>29</v>
      </c>
      <c r="D47" s="66"/>
      <c r="E47" s="163">
        <v>0.648</v>
      </c>
      <c r="F47" s="612">
        <f t="shared" si="8"/>
        <v>0.648</v>
      </c>
      <c r="G47" s="226">
        <v>10.366</v>
      </c>
      <c r="H47" s="67"/>
      <c r="I47" s="612">
        <f t="shared" si="9"/>
        <v>10.366</v>
      </c>
      <c r="J47" s="226">
        <v>14.343</v>
      </c>
      <c r="K47" s="226">
        <v>0.54</v>
      </c>
      <c r="L47" s="613">
        <f t="shared" si="0"/>
        <v>25.897</v>
      </c>
      <c r="M47" s="607"/>
      <c r="N47" s="674"/>
      <c r="O47" s="681"/>
      <c r="P47" s="92">
        <v>33.221399999999996</v>
      </c>
      <c r="Q47" s="80">
        <v>22274.2787631877</v>
      </c>
      <c r="R47" s="93">
        <v>670.4798341788035</v>
      </c>
      <c r="S47" s="112">
        <v>3.8097</v>
      </c>
      <c r="T47" s="80">
        <v>3449.8907631876978</v>
      </c>
      <c r="U47" s="95">
        <v>905.5544434437614</v>
      </c>
      <c r="V47" s="80">
        <v>1.7151</v>
      </c>
      <c r="W47" s="80">
        <v>1494.696</v>
      </c>
      <c r="X47" s="95">
        <v>871.4920412803917</v>
      </c>
      <c r="Y47" s="92">
        <v>5.5248</v>
      </c>
      <c r="Z47" s="80">
        <v>4944.586763187697</v>
      </c>
      <c r="AA47" s="95">
        <v>894.9802279155259</v>
      </c>
      <c r="AB47" s="97">
        <v>25.6912</v>
      </c>
      <c r="AC47" s="80">
        <v>15266.493</v>
      </c>
      <c r="AD47" s="95">
        <v>594.2304368811111</v>
      </c>
      <c r="AE47" s="80"/>
      <c r="AF47" s="80"/>
      <c r="AG47" s="95"/>
      <c r="AH47" s="92">
        <v>25.6912</v>
      </c>
      <c r="AI47" s="82">
        <v>15266.493</v>
      </c>
      <c r="AJ47" s="95">
        <v>594.2304368811111</v>
      </c>
      <c r="AK47" s="97">
        <v>0.6035</v>
      </c>
      <c r="AL47" s="80">
        <v>800.31</v>
      </c>
      <c r="AM47" s="95">
        <v>1326.1143330571663</v>
      </c>
      <c r="AN47" s="97">
        <v>1.4019</v>
      </c>
      <c r="AO47" s="80">
        <v>1262.889</v>
      </c>
      <c r="AP47" s="99">
        <v>900.841001497967</v>
      </c>
      <c r="AQ47" s="614"/>
    </row>
    <row r="48" spans="1:43" ht="27" customHeight="1">
      <c r="A48" s="607" t="s">
        <v>72</v>
      </c>
      <c r="B48" s="1"/>
      <c r="C48" s="616" t="s">
        <v>24</v>
      </c>
      <c r="D48" s="31">
        <v>0.007</v>
      </c>
      <c r="E48" s="158"/>
      <c r="F48" s="609">
        <f t="shared" si="8"/>
        <v>0.007</v>
      </c>
      <c r="G48" s="225">
        <v>0.1114</v>
      </c>
      <c r="H48" s="40"/>
      <c r="I48" s="609">
        <f t="shared" si="9"/>
        <v>0.1114</v>
      </c>
      <c r="J48" s="225">
        <v>0.1131</v>
      </c>
      <c r="K48" s="225">
        <v>0.0265</v>
      </c>
      <c r="L48" s="610">
        <f t="shared" si="0"/>
        <v>0.258</v>
      </c>
      <c r="M48" s="607"/>
      <c r="N48" s="677"/>
      <c r="O48" s="682"/>
      <c r="P48" s="100">
        <v>187.4559771713414</v>
      </c>
      <c r="Q48" s="93">
        <v>194.70556243045704</v>
      </c>
      <c r="R48" s="93">
        <v>103.8673534813399</v>
      </c>
      <c r="S48" s="101">
        <v>218.9857469092055</v>
      </c>
      <c r="T48" s="102">
        <v>164.39360352245149</v>
      </c>
      <c r="U48" s="93">
        <v>75.07045816575969</v>
      </c>
      <c r="V48" s="103">
        <v>867.5762346218878</v>
      </c>
      <c r="W48" s="104">
        <v>522.4580784320023</v>
      </c>
      <c r="X48" s="93">
        <v>60.22042301097643</v>
      </c>
      <c r="Y48" s="100">
        <v>420.33195771792646</v>
      </c>
      <c r="Z48" s="93">
        <v>272.63268679103436</v>
      </c>
      <c r="AA48" s="93">
        <v>64.86127970645309</v>
      </c>
      <c r="AB48" s="105">
        <v>140.20520645201472</v>
      </c>
      <c r="AC48" s="102">
        <v>175.85302662504085</v>
      </c>
      <c r="AD48" s="93">
        <v>125.42546106176636</v>
      </c>
      <c r="AE48" s="102"/>
      <c r="AF48" s="106"/>
      <c r="AG48" s="93"/>
      <c r="AH48" s="100">
        <v>140.20520645201472</v>
      </c>
      <c r="AI48" s="103">
        <v>175.85302662504085</v>
      </c>
      <c r="AJ48" s="93">
        <v>125.42546106176636</v>
      </c>
      <c r="AK48" s="107">
        <v>143.3140016570008</v>
      </c>
      <c r="AL48" s="93">
        <v>138.77397508465472</v>
      </c>
      <c r="AM48" s="93">
        <v>96.83211234083609</v>
      </c>
      <c r="AN48" s="107">
        <v>154.62586489763893</v>
      </c>
      <c r="AO48" s="104">
        <v>152.9420242000683</v>
      </c>
      <c r="AP48" s="108">
        <v>98.91102261663316</v>
      </c>
      <c r="AQ48" s="614"/>
    </row>
    <row r="49" spans="1:43" ht="27" customHeight="1">
      <c r="A49" s="600"/>
      <c r="B49" s="601"/>
      <c r="C49" s="602" t="s">
        <v>29</v>
      </c>
      <c r="D49" s="66">
        <v>9.828000109506565</v>
      </c>
      <c r="E49" s="163"/>
      <c r="F49" s="612">
        <f t="shared" si="8"/>
        <v>9.828000109506565</v>
      </c>
      <c r="G49" s="226">
        <v>90.354</v>
      </c>
      <c r="H49" s="67"/>
      <c r="I49" s="612">
        <f t="shared" si="9"/>
        <v>90.354</v>
      </c>
      <c r="J49" s="226">
        <v>184.334</v>
      </c>
      <c r="K49" s="226">
        <v>32.936</v>
      </c>
      <c r="L49" s="613">
        <f t="shared" si="0"/>
        <v>317.45200010950657</v>
      </c>
      <c r="M49" s="607"/>
      <c r="N49" s="674" t="s">
        <v>73</v>
      </c>
      <c r="O49" s="681"/>
      <c r="P49" s="83">
        <v>128.9846</v>
      </c>
      <c r="Q49" s="84">
        <v>36994.198432914</v>
      </c>
      <c r="R49" s="85">
        <v>286.8109714874024</v>
      </c>
      <c r="S49" s="109">
        <v>7.0421</v>
      </c>
      <c r="T49" s="81">
        <v>2953.9674329140034</v>
      </c>
      <c r="U49" s="88">
        <v>419.472519974724</v>
      </c>
      <c r="V49" s="79">
        <v>14.9467</v>
      </c>
      <c r="W49" s="79">
        <v>5922.134</v>
      </c>
      <c r="X49" s="88">
        <v>396.2168237805</v>
      </c>
      <c r="Y49" s="83">
        <v>21.988799999999998</v>
      </c>
      <c r="Z49" s="84">
        <v>8876.101432914003</v>
      </c>
      <c r="AA49" s="88">
        <v>403.6646580492798</v>
      </c>
      <c r="AB49" s="110">
        <v>99.65190000000001</v>
      </c>
      <c r="AC49" s="79">
        <v>24819.984</v>
      </c>
      <c r="AD49" s="88">
        <v>249.0668416758737</v>
      </c>
      <c r="AE49" s="79"/>
      <c r="AF49" s="79"/>
      <c r="AG49" s="85"/>
      <c r="AH49" s="83">
        <v>99.65190000000001</v>
      </c>
      <c r="AI49" s="81">
        <v>24819.984</v>
      </c>
      <c r="AJ49" s="88">
        <v>249.0668416758737</v>
      </c>
      <c r="AK49" s="110">
        <v>3.8313</v>
      </c>
      <c r="AL49" s="79">
        <v>1937.905</v>
      </c>
      <c r="AM49" s="88">
        <v>505.80873332811314</v>
      </c>
      <c r="AN49" s="110">
        <v>3.5126</v>
      </c>
      <c r="AO49" s="79">
        <v>1360.2079999999999</v>
      </c>
      <c r="AP49" s="91">
        <v>387.236804646131</v>
      </c>
      <c r="AQ49" s="614"/>
    </row>
    <row r="50" spans="1:43" ht="27" customHeight="1">
      <c r="A50" s="607" t="s">
        <v>74</v>
      </c>
      <c r="B50" s="1"/>
      <c r="C50" s="616" t="s">
        <v>24</v>
      </c>
      <c r="D50" s="31">
        <v>0.085</v>
      </c>
      <c r="E50" s="158">
        <v>4.079</v>
      </c>
      <c r="F50" s="609">
        <f t="shared" si="8"/>
        <v>4.164</v>
      </c>
      <c r="G50" s="225">
        <v>1776.4446</v>
      </c>
      <c r="H50" s="40"/>
      <c r="I50" s="609">
        <f t="shared" si="9"/>
        <v>1776.4446</v>
      </c>
      <c r="J50" s="225">
        <v>278.431</v>
      </c>
      <c r="K50" s="225">
        <v>311.0695</v>
      </c>
      <c r="L50" s="610">
        <f t="shared" si="0"/>
        <v>2370.1091</v>
      </c>
      <c r="M50" s="607"/>
      <c r="N50" s="674" t="s">
        <v>75</v>
      </c>
      <c r="O50" s="681"/>
      <c r="P50" s="449">
        <v>116.445</v>
      </c>
      <c r="Q50" s="450">
        <v>38125.46009278004</v>
      </c>
      <c r="R50" s="451">
        <v>327.4117402445794</v>
      </c>
      <c r="S50" s="472">
        <v>8.514</v>
      </c>
      <c r="T50" s="470">
        <v>5760.678092780039</v>
      </c>
      <c r="U50" s="454">
        <v>676.6124139981254</v>
      </c>
      <c r="V50" s="470">
        <v>9.8588</v>
      </c>
      <c r="W50" s="470">
        <v>5091.58</v>
      </c>
      <c r="X50" s="451">
        <v>516.450277924291</v>
      </c>
      <c r="Y50" s="449">
        <v>18.372799999999998</v>
      </c>
      <c r="Z50" s="450">
        <v>10852.258092780039</v>
      </c>
      <c r="AA50" s="454">
        <v>590.6697995286532</v>
      </c>
      <c r="AB50" s="471">
        <v>91.68419999999999</v>
      </c>
      <c r="AC50" s="470">
        <v>23938.629</v>
      </c>
      <c r="AD50" s="454">
        <v>261.09873893211704</v>
      </c>
      <c r="AE50" s="470"/>
      <c r="AF50" s="470"/>
      <c r="AG50" s="451"/>
      <c r="AH50" s="449">
        <v>91.68419999999999</v>
      </c>
      <c r="AI50" s="453">
        <v>23938.629</v>
      </c>
      <c r="AJ50" s="454">
        <v>261.09873893211704</v>
      </c>
      <c r="AK50" s="471">
        <v>3.3486</v>
      </c>
      <c r="AL50" s="470">
        <v>2205.402</v>
      </c>
      <c r="AM50" s="454">
        <v>658.6041927969899</v>
      </c>
      <c r="AN50" s="471">
        <v>3.0394</v>
      </c>
      <c r="AO50" s="470">
        <v>1129.171</v>
      </c>
      <c r="AP50" s="455">
        <v>371.51115351714157</v>
      </c>
      <c r="AQ50" s="614"/>
    </row>
    <row r="51" spans="1:43" ht="27" customHeight="1">
      <c r="A51" s="600"/>
      <c r="B51" s="601"/>
      <c r="C51" s="602" t="s">
        <v>29</v>
      </c>
      <c r="D51" s="66">
        <v>10.044000111913304</v>
      </c>
      <c r="E51" s="163">
        <v>175.066</v>
      </c>
      <c r="F51" s="612">
        <f t="shared" si="8"/>
        <v>185.1100001119133</v>
      </c>
      <c r="G51" s="226">
        <v>151621.035</v>
      </c>
      <c r="H51" s="67"/>
      <c r="I51" s="612">
        <f t="shared" si="9"/>
        <v>151621.035</v>
      </c>
      <c r="J51" s="226">
        <v>23776.578</v>
      </c>
      <c r="K51" s="226">
        <v>37932.079</v>
      </c>
      <c r="L51" s="613">
        <f t="shared" si="0"/>
        <v>213514.80200011193</v>
      </c>
      <c r="M51" s="607"/>
      <c r="N51" s="677"/>
      <c r="O51" s="682"/>
      <c r="P51" s="100">
        <v>110.76868908068187</v>
      </c>
      <c r="Q51" s="93">
        <v>97.03279211027733</v>
      </c>
      <c r="R51" s="93">
        <v>87.5994768156915</v>
      </c>
      <c r="S51" s="101">
        <v>82.71200375851538</v>
      </c>
      <c r="T51" s="102">
        <v>51.27812013339651</v>
      </c>
      <c r="U51" s="93">
        <v>61.99598341627326</v>
      </c>
      <c r="V51" s="103">
        <v>151.6077007343693</v>
      </c>
      <c r="W51" s="104">
        <v>116.31230384281501</v>
      </c>
      <c r="X51" s="93">
        <v>76.71925850693093</v>
      </c>
      <c r="Y51" s="100">
        <v>119.68126796133414</v>
      </c>
      <c r="Z51" s="93">
        <v>81.79036433734686</v>
      </c>
      <c r="AA51" s="93">
        <v>68.34015525618526</v>
      </c>
      <c r="AB51" s="105">
        <v>108.69037413207512</v>
      </c>
      <c r="AC51" s="102">
        <v>103.68172713650392</v>
      </c>
      <c r="AD51" s="93">
        <v>95.39182100018816</v>
      </c>
      <c r="AE51" s="102"/>
      <c r="AF51" s="106"/>
      <c r="AG51" s="93"/>
      <c r="AH51" s="100">
        <v>108.69037413207512</v>
      </c>
      <c r="AI51" s="103">
        <v>103.68172713650392</v>
      </c>
      <c r="AJ51" s="93">
        <v>95.39182100018816</v>
      </c>
      <c r="AK51" s="107">
        <v>114.41497939437377</v>
      </c>
      <c r="AL51" s="93">
        <v>87.8708280848571</v>
      </c>
      <c r="AM51" s="93">
        <v>76.80010829873734</v>
      </c>
      <c r="AN51" s="107">
        <v>115.56886227544909</v>
      </c>
      <c r="AO51" s="104">
        <v>120.46076280740469</v>
      </c>
      <c r="AP51" s="108">
        <v>104.23288802506003</v>
      </c>
      <c r="AQ51" s="614"/>
    </row>
    <row r="52" spans="1:43" ht="27" customHeight="1">
      <c r="A52" s="607" t="s">
        <v>76</v>
      </c>
      <c r="B52" s="1"/>
      <c r="C52" s="616" t="s">
        <v>24</v>
      </c>
      <c r="D52" s="31"/>
      <c r="E52" s="158">
        <v>0.092</v>
      </c>
      <c r="F52" s="609">
        <f t="shared" si="8"/>
        <v>0.092</v>
      </c>
      <c r="G52" s="225"/>
      <c r="H52" s="40"/>
      <c r="I52" s="609"/>
      <c r="J52" s="225">
        <v>0</v>
      </c>
      <c r="K52" s="225"/>
      <c r="L52" s="610">
        <f t="shared" si="0"/>
        <v>0.092</v>
      </c>
      <c r="M52" s="607"/>
      <c r="N52" s="674" t="s">
        <v>77</v>
      </c>
      <c r="O52" s="673"/>
      <c r="P52" s="459">
        <v>1019.697</v>
      </c>
      <c r="Q52" s="460">
        <v>80662.844</v>
      </c>
      <c r="R52" s="461">
        <v>79.1047183624155</v>
      </c>
      <c r="S52" s="462"/>
      <c r="T52" s="463"/>
      <c r="U52" s="464"/>
      <c r="V52" s="465"/>
      <c r="W52" s="465"/>
      <c r="X52" s="464"/>
      <c r="Y52" s="459"/>
      <c r="Z52" s="460"/>
      <c r="AA52" s="464"/>
      <c r="AB52" s="466">
        <v>738.417</v>
      </c>
      <c r="AC52" s="465">
        <v>58051.664</v>
      </c>
      <c r="AD52" s="464">
        <v>78.6163698831419</v>
      </c>
      <c r="AE52" s="465"/>
      <c r="AF52" s="465"/>
      <c r="AG52" s="464"/>
      <c r="AH52" s="459">
        <v>738.417</v>
      </c>
      <c r="AI52" s="463">
        <v>58051.664</v>
      </c>
      <c r="AJ52" s="464">
        <v>78.6163698831419</v>
      </c>
      <c r="AK52" s="466">
        <v>1.943</v>
      </c>
      <c r="AL52" s="465">
        <v>154.236</v>
      </c>
      <c r="AM52" s="464">
        <v>79.3803396809058</v>
      </c>
      <c r="AN52" s="466">
        <v>279.337</v>
      </c>
      <c r="AO52" s="465">
        <v>22456.944</v>
      </c>
      <c r="AP52" s="467">
        <v>80.3937323018433</v>
      </c>
      <c r="AQ52" s="614"/>
    </row>
    <row r="53" spans="1:43" ht="27" customHeight="1">
      <c r="A53" s="600"/>
      <c r="B53" s="601"/>
      <c r="C53" s="602" t="s">
        <v>29</v>
      </c>
      <c r="D53" s="66"/>
      <c r="E53" s="163">
        <v>72.9</v>
      </c>
      <c r="F53" s="612">
        <f t="shared" si="8"/>
        <v>72.9</v>
      </c>
      <c r="G53" s="226"/>
      <c r="H53" s="67"/>
      <c r="I53" s="612"/>
      <c r="J53" s="226">
        <v>3.974</v>
      </c>
      <c r="K53" s="226"/>
      <c r="L53" s="613">
        <f t="shared" si="0"/>
        <v>76.87400000000001</v>
      </c>
      <c r="M53" s="607"/>
      <c r="N53" s="674"/>
      <c r="O53" s="673"/>
      <c r="P53" s="92">
        <v>1171.825</v>
      </c>
      <c r="Q53" s="80">
        <v>112163.384</v>
      </c>
      <c r="R53" s="93">
        <v>95.71683826509931</v>
      </c>
      <c r="S53" s="112"/>
      <c r="T53" s="80"/>
      <c r="U53" s="95"/>
      <c r="V53" s="80"/>
      <c r="W53" s="80"/>
      <c r="X53" s="93"/>
      <c r="Y53" s="92"/>
      <c r="Z53" s="80"/>
      <c r="AA53" s="95"/>
      <c r="AB53" s="97">
        <v>1164.316</v>
      </c>
      <c r="AC53" s="80">
        <v>111668.376</v>
      </c>
      <c r="AD53" s="95">
        <v>95.90899377832135</v>
      </c>
      <c r="AE53" s="80"/>
      <c r="AF53" s="80"/>
      <c r="AG53" s="95"/>
      <c r="AH53" s="92">
        <v>1164.316</v>
      </c>
      <c r="AI53" s="82">
        <v>111668.376</v>
      </c>
      <c r="AJ53" s="95">
        <v>95.90899377832135</v>
      </c>
      <c r="AK53" s="97">
        <v>4.39</v>
      </c>
      <c r="AL53" s="80">
        <v>229.248</v>
      </c>
      <c r="AM53" s="95">
        <v>52.220501138952166</v>
      </c>
      <c r="AN53" s="97">
        <v>3.119</v>
      </c>
      <c r="AO53" s="80">
        <v>265.76</v>
      </c>
      <c r="AP53" s="99">
        <v>85.20679705033663</v>
      </c>
      <c r="AQ53" s="614"/>
    </row>
    <row r="54" spans="1:43" ht="27" customHeight="1">
      <c r="A54" s="607" t="s">
        <v>78</v>
      </c>
      <c r="B54" s="1"/>
      <c r="C54" s="616" t="s">
        <v>24</v>
      </c>
      <c r="D54" s="31">
        <v>0.1448</v>
      </c>
      <c r="E54" s="158">
        <v>0.0433</v>
      </c>
      <c r="F54" s="609">
        <f t="shared" si="8"/>
        <v>0.18810000000000002</v>
      </c>
      <c r="G54" s="225">
        <v>10.7856</v>
      </c>
      <c r="H54" s="40"/>
      <c r="I54" s="609">
        <f t="shared" si="9"/>
        <v>10.7856</v>
      </c>
      <c r="J54" s="225">
        <v>7.2961</v>
      </c>
      <c r="K54" s="225">
        <v>614.4711</v>
      </c>
      <c r="L54" s="610">
        <f t="shared" si="0"/>
        <v>632.7409</v>
      </c>
      <c r="M54" s="607"/>
      <c r="N54" s="677"/>
      <c r="O54" s="678"/>
      <c r="P54" s="100">
        <v>87.0178567618885</v>
      </c>
      <c r="Q54" s="93">
        <v>71.91548714329089</v>
      </c>
      <c r="R54" s="93">
        <v>82.64451667670578</v>
      </c>
      <c r="S54" s="101"/>
      <c r="T54" s="102"/>
      <c r="U54" s="93"/>
      <c r="V54" s="103"/>
      <c r="W54" s="104"/>
      <c r="X54" s="93"/>
      <c r="Y54" s="100"/>
      <c r="Z54" s="93"/>
      <c r="AA54" s="93"/>
      <c r="AB54" s="105">
        <v>63.42066930283531</v>
      </c>
      <c r="AC54" s="102">
        <v>51.98576900590011</v>
      </c>
      <c r="AD54" s="93">
        <v>81.96975777355287</v>
      </c>
      <c r="AE54" s="102"/>
      <c r="AF54" s="106"/>
      <c r="AG54" s="93"/>
      <c r="AH54" s="100">
        <v>63.42066930283531</v>
      </c>
      <c r="AI54" s="103">
        <v>51.98576900590011</v>
      </c>
      <c r="AJ54" s="93">
        <v>81.96975777355287</v>
      </c>
      <c r="AK54" s="107">
        <v>44.25968109339408</v>
      </c>
      <c r="AL54" s="93">
        <v>67.27910385259631</v>
      </c>
      <c r="AM54" s="93">
        <v>152.00991554961286</v>
      </c>
      <c r="AN54" s="107">
        <v>8955.979480602757</v>
      </c>
      <c r="AO54" s="104">
        <v>8450.084286574354</v>
      </c>
      <c r="AP54" s="108">
        <v>94.35131360981687</v>
      </c>
      <c r="AQ54" s="614"/>
    </row>
    <row r="55" spans="1:43" ht="27" customHeight="1">
      <c r="A55" s="600"/>
      <c r="B55" s="601"/>
      <c r="C55" s="602" t="s">
        <v>29</v>
      </c>
      <c r="D55" s="66">
        <v>169.90560189313985</v>
      </c>
      <c r="E55" s="163">
        <v>55.048</v>
      </c>
      <c r="F55" s="612">
        <f t="shared" si="8"/>
        <v>224.95360189313985</v>
      </c>
      <c r="G55" s="226">
        <v>7679.812</v>
      </c>
      <c r="H55" s="67"/>
      <c r="I55" s="612">
        <f t="shared" si="9"/>
        <v>7679.812</v>
      </c>
      <c r="J55" s="226">
        <v>7667.766</v>
      </c>
      <c r="K55" s="226">
        <v>422040.748</v>
      </c>
      <c r="L55" s="613">
        <f t="shared" si="0"/>
        <v>437613.27960189315</v>
      </c>
      <c r="M55" s="607"/>
      <c r="N55" s="679" t="s">
        <v>79</v>
      </c>
      <c r="O55" s="673"/>
      <c r="P55" s="83">
        <v>632.7409</v>
      </c>
      <c r="Q55" s="84">
        <v>437613.27960189315</v>
      </c>
      <c r="R55" s="85">
        <v>691.615287713965</v>
      </c>
      <c r="S55" s="109">
        <v>0.1448</v>
      </c>
      <c r="T55" s="81">
        <v>169.90560189313985</v>
      </c>
      <c r="U55" s="88">
        <v>1173.3812285437834</v>
      </c>
      <c r="V55" s="79">
        <v>0.0433</v>
      </c>
      <c r="W55" s="79">
        <v>55.048</v>
      </c>
      <c r="X55" s="88">
        <v>1271.3163972286375</v>
      </c>
      <c r="Y55" s="83">
        <v>0.18810000000000002</v>
      </c>
      <c r="Z55" s="84">
        <v>224.95360189313985</v>
      </c>
      <c r="AA55" s="88">
        <v>1195.925581569058</v>
      </c>
      <c r="AB55" s="110">
        <v>10.7856</v>
      </c>
      <c r="AC55" s="79">
        <v>7679.812</v>
      </c>
      <c r="AD55" s="88">
        <v>712.0430944963655</v>
      </c>
      <c r="AE55" s="79"/>
      <c r="AF55" s="79"/>
      <c r="AG55" s="88"/>
      <c r="AH55" s="83">
        <v>10.7856</v>
      </c>
      <c r="AI55" s="81">
        <v>7679.812</v>
      </c>
      <c r="AJ55" s="88">
        <v>712.0430944963655</v>
      </c>
      <c r="AK55" s="110">
        <v>7.2961</v>
      </c>
      <c r="AL55" s="79">
        <v>7667.766</v>
      </c>
      <c r="AM55" s="88">
        <v>1050.9403654006935</v>
      </c>
      <c r="AN55" s="110">
        <v>614.4711</v>
      </c>
      <c r="AO55" s="79">
        <v>422040.748</v>
      </c>
      <c r="AP55" s="91">
        <v>686.8357974850242</v>
      </c>
      <c r="AQ55" s="614"/>
    </row>
    <row r="56" spans="1:43" ht="27" customHeight="1">
      <c r="A56" s="607" t="s">
        <v>128</v>
      </c>
      <c r="B56" s="615" t="s">
        <v>80</v>
      </c>
      <c r="C56" s="616" t="s">
        <v>24</v>
      </c>
      <c r="D56" s="31">
        <v>0.6835</v>
      </c>
      <c r="E56" s="158"/>
      <c r="F56" s="609">
        <f t="shared" si="8"/>
        <v>0.6835</v>
      </c>
      <c r="G56" s="225">
        <v>6.6018</v>
      </c>
      <c r="H56" s="40"/>
      <c r="I56" s="609">
        <f t="shared" si="9"/>
        <v>6.6018</v>
      </c>
      <c r="J56" s="225">
        <v>0.1004</v>
      </c>
      <c r="K56" s="225">
        <v>0.1379</v>
      </c>
      <c r="L56" s="610">
        <f t="shared" si="0"/>
        <v>7.5236</v>
      </c>
      <c r="M56" s="607"/>
      <c r="N56" s="679"/>
      <c r="O56" s="673"/>
      <c r="P56" s="449">
        <v>528.393</v>
      </c>
      <c r="Q56" s="450">
        <v>233632.07376112504</v>
      </c>
      <c r="R56" s="451">
        <v>442.1558835206466</v>
      </c>
      <c r="S56" s="452">
        <v>0.0516</v>
      </c>
      <c r="T56" s="450">
        <v>29.226761125054615</v>
      </c>
      <c r="U56" s="454">
        <v>566.4100993227638</v>
      </c>
      <c r="V56" s="450">
        <v>0.079</v>
      </c>
      <c r="W56" s="450">
        <v>53.613</v>
      </c>
      <c r="X56" s="454">
        <v>678.6455696202531</v>
      </c>
      <c r="Y56" s="449">
        <v>0.1306</v>
      </c>
      <c r="Z56" s="450">
        <v>82.83976112505462</v>
      </c>
      <c r="AA56" s="454">
        <v>634.3013868687184</v>
      </c>
      <c r="AB56" s="457">
        <v>9.9201</v>
      </c>
      <c r="AC56" s="450">
        <v>5086.068</v>
      </c>
      <c r="AD56" s="454">
        <v>512.7032993619016</v>
      </c>
      <c r="AE56" s="450"/>
      <c r="AF56" s="450"/>
      <c r="AG56" s="454"/>
      <c r="AH56" s="449">
        <v>9.9201</v>
      </c>
      <c r="AI56" s="453">
        <v>5086.068</v>
      </c>
      <c r="AJ56" s="454">
        <v>512.7032993619016</v>
      </c>
      <c r="AK56" s="457">
        <v>8.9113</v>
      </c>
      <c r="AL56" s="450">
        <v>4117.116</v>
      </c>
      <c r="AM56" s="454">
        <v>462.01070550873607</v>
      </c>
      <c r="AN56" s="457">
        <v>509.431</v>
      </c>
      <c r="AO56" s="450">
        <v>224346.05</v>
      </c>
      <c r="AP56" s="455">
        <v>440.3855477974446</v>
      </c>
      <c r="AQ56" s="614"/>
    </row>
    <row r="57" spans="1:43" ht="27" customHeight="1">
      <c r="A57" s="611" t="s">
        <v>58</v>
      </c>
      <c r="B57" s="602"/>
      <c r="C57" s="602" t="s">
        <v>29</v>
      </c>
      <c r="D57" s="66">
        <v>662.6448073833898</v>
      </c>
      <c r="E57" s="163"/>
      <c r="F57" s="612">
        <f t="shared" si="8"/>
        <v>662.6448073833898</v>
      </c>
      <c r="G57" s="226">
        <v>7083.912</v>
      </c>
      <c r="H57" s="67"/>
      <c r="I57" s="612">
        <f t="shared" si="9"/>
        <v>7083.912</v>
      </c>
      <c r="J57" s="226">
        <v>184.538</v>
      </c>
      <c r="K57" s="226">
        <v>169.744</v>
      </c>
      <c r="L57" s="613">
        <f t="shared" si="0"/>
        <v>8100.838807383389</v>
      </c>
      <c r="M57" s="607"/>
      <c r="N57" s="677"/>
      <c r="O57" s="678"/>
      <c r="P57" s="100">
        <v>119.74816093324476</v>
      </c>
      <c r="Q57" s="93">
        <v>187.30873400940953</v>
      </c>
      <c r="R57" s="93">
        <v>156.41888155078</v>
      </c>
      <c r="S57" s="101">
        <v>280.6201550387597</v>
      </c>
      <c r="T57" s="102">
        <v>581.3357188850065</v>
      </c>
      <c r="U57" s="93">
        <v>207.16107109438076</v>
      </c>
      <c r="V57" s="103">
        <v>54.81012658227847</v>
      </c>
      <c r="W57" s="104">
        <v>102.67658963311138</v>
      </c>
      <c r="X57" s="93">
        <v>187.33142219436024</v>
      </c>
      <c r="Y57" s="100">
        <v>144.02756508422667</v>
      </c>
      <c r="Z57" s="93">
        <v>271.5526926176799</v>
      </c>
      <c r="AA57" s="93">
        <v>188.5421672295002</v>
      </c>
      <c r="AB57" s="105">
        <v>108.72471043638674</v>
      </c>
      <c r="AC57" s="102">
        <v>150.99703739706192</v>
      </c>
      <c r="AD57" s="93">
        <v>138.8801467403384</v>
      </c>
      <c r="AE57" s="102"/>
      <c r="AF57" s="106"/>
      <c r="AG57" s="93"/>
      <c r="AH57" s="100">
        <v>108.72471043638674</v>
      </c>
      <c r="AI57" s="103">
        <v>150.99703739706192</v>
      </c>
      <c r="AJ57" s="93">
        <v>138.8801467403384</v>
      </c>
      <c r="AK57" s="107">
        <v>81.8746984166171</v>
      </c>
      <c r="AL57" s="93">
        <v>186.24119407857344</v>
      </c>
      <c r="AM57" s="93">
        <v>227.4709985872441</v>
      </c>
      <c r="AN57" s="107">
        <v>120.61910248885522</v>
      </c>
      <c r="AO57" s="104">
        <v>188.12042734873205</v>
      </c>
      <c r="AP57" s="108">
        <v>155.96238362502632</v>
      </c>
      <c r="AQ57" s="614"/>
    </row>
    <row r="58" spans="1:43" ht="27" customHeight="1">
      <c r="A58" s="611" t="s">
        <v>28</v>
      </c>
      <c r="B58" s="615" t="s">
        <v>31</v>
      </c>
      <c r="C58" s="616" t="s">
        <v>24</v>
      </c>
      <c r="D58" s="31">
        <v>1.172</v>
      </c>
      <c r="E58" s="158">
        <v>0.0789</v>
      </c>
      <c r="F58" s="609">
        <f t="shared" si="8"/>
        <v>1.2509</v>
      </c>
      <c r="G58" s="225">
        <v>0.0988</v>
      </c>
      <c r="H58" s="40"/>
      <c r="I58" s="609">
        <f t="shared" si="9"/>
        <v>0.0988</v>
      </c>
      <c r="J58" s="225"/>
      <c r="K58" s="225">
        <v>0.0091</v>
      </c>
      <c r="L58" s="610">
        <f t="shared" si="0"/>
        <v>1.3588</v>
      </c>
      <c r="M58" s="607"/>
      <c r="N58" s="672" t="s">
        <v>81</v>
      </c>
      <c r="O58" s="673"/>
      <c r="P58" s="459">
        <v>102.6421</v>
      </c>
      <c r="Q58" s="460">
        <v>65766.46480014933</v>
      </c>
      <c r="R58" s="461">
        <v>640.7357682680823</v>
      </c>
      <c r="S58" s="462">
        <v>0.0183</v>
      </c>
      <c r="T58" s="463">
        <v>13.402800149338074</v>
      </c>
      <c r="U58" s="464">
        <v>732.3934507835013</v>
      </c>
      <c r="V58" s="465">
        <v>0.8643</v>
      </c>
      <c r="W58" s="465">
        <v>826.313</v>
      </c>
      <c r="X58" s="464">
        <v>956.0488256392457</v>
      </c>
      <c r="Y58" s="459">
        <v>0.8825999999999999</v>
      </c>
      <c r="Z58" s="460">
        <v>839.7158001493381</v>
      </c>
      <c r="AA58" s="464">
        <v>951.411511612665</v>
      </c>
      <c r="AB58" s="466">
        <v>88.2344</v>
      </c>
      <c r="AC58" s="465">
        <v>56470.563</v>
      </c>
      <c r="AD58" s="464">
        <v>640.006199396154</v>
      </c>
      <c r="AE58" s="465"/>
      <c r="AF58" s="465"/>
      <c r="AG58" s="464"/>
      <c r="AH58" s="459">
        <v>88.2344</v>
      </c>
      <c r="AI58" s="463">
        <v>56470.563</v>
      </c>
      <c r="AJ58" s="464">
        <v>640.006199396154</v>
      </c>
      <c r="AK58" s="466">
        <v>0.6615</v>
      </c>
      <c r="AL58" s="465">
        <v>635.502</v>
      </c>
      <c r="AM58" s="464">
        <v>960.6984126984127</v>
      </c>
      <c r="AN58" s="466">
        <v>12.8636</v>
      </c>
      <c r="AO58" s="465">
        <v>7820.684</v>
      </c>
      <c r="AP58" s="467">
        <v>607.9700861345191</v>
      </c>
      <c r="AQ58" s="614"/>
    </row>
    <row r="59" spans="1:43" ht="27" customHeight="1">
      <c r="A59" s="611" t="s">
        <v>35</v>
      </c>
      <c r="B59" s="602" t="s">
        <v>82</v>
      </c>
      <c r="C59" s="602" t="s">
        <v>29</v>
      </c>
      <c r="D59" s="66">
        <v>71.00460079115486</v>
      </c>
      <c r="E59" s="163">
        <v>55.156</v>
      </c>
      <c r="F59" s="612">
        <f t="shared" si="8"/>
        <v>126.16060079115485</v>
      </c>
      <c r="G59" s="226">
        <v>199.954</v>
      </c>
      <c r="H59" s="67"/>
      <c r="I59" s="612">
        <f t="shared" si="9"/>
        <v>199.954</v>
      </c>
      <c r="J59" s="226"/>
      <c r="K59" s="226">
        <v>10.232</v>
      </c>
      <c r="L59" s="613">
        <f t="shared" si="0"/>
        <v>336.34660079115486</v>
      </c>
      <c r="M59" s="607"/>
      <c r="N59" s="672"/>
      <c r="O59" s="673"/>
      <c r="P59" s="92">
        <v>117.1866</v>
      </c>
      <c r="Q59" s="80">
        <v>23342.144770325656</v>
      </c>
      <c r="R59" s="93">
        <v>199.18783180266053</v>
      </c>
      <c r="S59" s="112">
        <v>0.0967</v>
      </c>
      <c r="T59" s="80">
        <v>53.39777032565664</v>
      </c>
      <c r="U59" s="95">
        <v>552.2003136055496</v>
      </c>
      <c r="V59" s="80">
        <v>2.8467</v>
      </c>
      <c r="W59" s="80">
        <v>1733.005</v>
      </c>
      <c r="X59" s="95">
        <v>608.7768293111322</v>
      </c>
      <c r="Y59" s="92">
        <v>2.9433999999999996</v>
      </c>
      <c r="Z59" s="80">
        <v>1786.4027703256568</v>
      </c>
      <c r="AA59" s="95">
        <v>606.9181118181889</v>
      </c>
      <c r="AB59" s="97">
        <v>81.6949</v>
      </c>
      <c r="AC59" s="80">
        <v>14326.33</v>
      </c>
      <c r="AD59" s="95">
        <v>175.36382320071385</v>
      </c>
      <c r="AE59" s="80"/>
      <c r="AF59" s="80"/>
      <c r="AG59" s="95"/>
      <c r="AH59" s="92">
        <v>81.6949</v>
      </c>
      <c r="AI59" s="82">
        <v>14326.33</v>
      </c>
      <c r="AJ59" s="95">
        <v>175.36382320071385</v>
      </c>
      <c r="AK59" s="97">
        <v>1.7273</v>
      </c>
      <c r="AL59" s="80">
        <v>1113.247</v>
      </c>
      <c r="AM59" s="95">
        <v>644.5012447171887</v>
      </c>
      <c r="AN59" s="97">
        <v>30.821</v>
      </c>
      <c r="AO59" s="80">
        <v>6116.165</v>
      </c>
      <c r="AP59" s="99">
        <v>198.44148470198888</v>
      </c>
      <c r="AQ59" s="614"/>
    </row>
    <row r="60" spans="1:43" ht="27" customHeight="1">
      <c r="A60" s="611"/>
      <c r="B60" s="615" t="s">
        <v>36</v>
      </c>
      <c r="C60" s="616" t="s">
        <v>24</v>
      </c>
      <c r="D60" s="30">
        <f aca="true" t="shared" si="10" ref="D60:K61">D56+D58</f>
        <v>1.8555</v>
      </c>
      <c r="E60" s="188">
        <f t="shared" si="10"/>
        <v>0.0789</v>
      </c>
      <c r="F60" s="609">
        <f t="shared" si="10"/>
        <v>1.9344</v>
      </c>
      <c r="G60" s="233">
        <f t="shared" si="10"/>
        <v>6.7006</v>
      </c>
      <c r="H60" s="45"/>
      <c r="I60" s="609">
        <f>I56+I58</f>
        <v>6.7006</v>
      </c>
      <c r="J60" s="233">
        <f t="shared" si="10"/>
        <v>0.1004</v>
      </c>
      <c r="K60" s="233">
        <f t="shared" si="10"/>
        <v>0.147</v>
      </c>
      <c r="L60" s="610">
        <f t="shared" si="0"/>
        <v>8.882399999999999</v>
      </c>
      <c r="M60" s="607"/>
      <c r="N60" s="683"/>
      <c r="O60" s="678"/>
      <c r="P60" s="100">
        <v>87.58859801376609</v>
      </c>
      <c r="Q60" s="93">
        <v>281.74987965868826</v>
      </c>
      <c r="R60" s="93">
        <v>321.67415171368117</v>
      </c>
      <c r="S60" s="101">
        <v>18.924508790072387</v>
      </c>
      <c r="T60" s="102">
        <v>25.099924711459863</v>
      </c>
      <c r="U60" s="93">
        <v>132.63184260099283</v>
      </c>
      <c r="V60" s="103">
        <v>30.361471177152495</v>
      </c>
      <c r="W60" s="104">
        <v>47.68093571570768</v>
      </c>
      <c r="X60" s="93">
        <v>157.04422041178418</v>
      </c>
      <c r="Y60" s="100">
        <v>29.985730787524634</v>
      </c>
      <c r="Z60" s="93">
        <v>47.00596159489049</v>
      </c>
      <c r="AA60" s="93">
        <v>156.76110056469597</v>
      </c>
      <c r="AB60" s="105">
        <v>108.0047836523455</v>
      </c>
      <c r="AC60" s="102">
        <v>394.17326698463603</v>
      </c>
      <c r="AD60" s="93">
        <v>364.95908204717375</v>
      </c>
      <c r="AE60" s="102"/>
      <c r="AF60" s="106"/>
      <c r="AG60" s="93"/>
      <c r="AH60" s="100">
        <v>108.0047836523455</v>
      </c>
      <c r="AI60" s="103">
        <v>394.17326698463603</v>
      </c>
      <c r="AJ60" s="93">
        <v>364.95908204717375</v>
      </c>
      <c r="AK60" s="107">
        <v>38.29676373530944</v>
      </c>
      <c r="AL60" s="93">
        <v>57.08544464974978</v>
      </c>
      <c r="AM60" s="93">
        <v>149.060753656104</v>
      </c>
      <c r="AN60" s="107">
        <v>41.736478375133835</v>
      </c>
      <c r="AO60" s="104">
        <v>127.86908136062385</v>
      </c>
      <c r="AP60" s="108">
        <v>306.3724740053941</v>
      </c>
      <c r="AQ60" s="614"/>
    </row>
    <row r="61" spans="1:43" ht="27" customHeight="1">
      <c r="A61" s="600"/>
      <c r="B61" s="602"/>
      <c r="C61" s="602" t="s">
        <v>29</v>
      </c>
      <c r="D61" s="617">
        <f t="shared" si="10"/>
        <v>733.6494081745446</v>
      </c>
      <c r="E61" s="368">
        <f t="shared" si="10"/>
        <v>55.156</v>
      </c>
      <c r="F61" s="612">
        <f t="shared" si="10"/>
        <v>788.8054081745446</v>
      </c>
      <c r="G61" s="528">
        <f t="shared" si="10"/>
        <v>7283.866</v>
      </c>
      <c r="H61" s="44"/>
      <c r="I61" s="612">
        <f>I57+I59</f>
        <v>7283.866</v>
      </c>
      <c r="J61" s="528">
        <f t="shared" si="10"/>
        <v>184.538</v>
      </c>
      <c r="K61" s="528">
        <f t="shared" si="10"/>
        <v>179.976</v>
      </c>
      <c r="L61" s="613">
        <f t="shared" si="0"/>
        <v>8437.185408174546</v>
      </c>
      <c r="M61" s="607"/>
      <c r="N61" s="672" t="s">
        <v>83</v>
      </c>
      <c r="O61" s="673"/>
      <c r="P61" s="83">
        <v>194.43</v>
      </c>
      <c r="Q61" s="84">
        <v>15972.876</v>
      </c>
      <c r="R61" s="85">
        <v>82.15232217250424</v>
      </c>
      <c r="S61" s="109"/>
      <c r="T61" s="81"/>
      <c r="U61" s="88"/>
      <c r="V61" s="79"/>
      <c r="W61" s="79"/>
      <c r="X61" s="88"/>
      <c r="Y61" s="83"/>
      <c r="Z61" s="84"/>
      <c r="AA61" s="88"/>
      <c r="AB61" s="110"/>
      <c r="AC61" s="79"/>
      <c r="AD61" s="88"/>
      <c r="AE61" s="79"/>
      <c r="AF61" s="79"/>
      <c r="AG61" s="88"/>
      <c r="AH61" s="83"/>
      <c r="AI61" s="81"/>
      <c r="AJ61" s="88"/>
      <c r="AK61" s="110"/>
      <c r="AL61" s="79"/>
      <c r="AM61" s="88"/>
      <c r="AN61" s="110">
        <v>194.43</v>
      </c>
      <c r="AO61" s="79">
        <v>15972.876</v>
      </c>
      <c r="AP61" s="91">
        <v>82.15232217250424</v>
      </c>
      <c r="AQ61" s="614"/>
    </row>
    <row r="62" spans="1:43" ht="27" customHeight="1">
      <c r="A62" s="607" t="s">
        <v>128</v>
      </c>
      <c r="B62" s="615" t="s">
        <v>84</v>
      </c>
      <c r="C62" s="616" t="s">
        <v>24</v>
      </c>
      <c r="D62" s="31">
        <v>0.4546</v>
      </c>
      <c r="E62" s="158"/>
      <c r="F62" s="609">
        <f aca="true" t="shared" si="11" ref="F62:F69">D62+E62</f>
        <v>0.4546</v>
      </c>
      <c r="G62" s="225">
        <v>1.8474</v>
      </c>
      <c r="H62" s="40"/>
      <c r="I62" s="609">
        <f>G62+H62</f>
        <v>1.8474</v>
      </c>
      <c r="J62" s="225">
        <v>0.0115</v>
      </c>
      <c r="K62" s="225"/>
      <c r="L62" s="610">
        <f t="shared" si="0"/>
        <v>2.3135</v>
      </c>
      <c r="M62" s="607"/>
      <c r="N62" s="672"/>
      <c r="O62" s="673"/>
      <c r="P62" s="449">
        <v>1342.53</v>
      </c>
      <c r="Q62" s="450">
        <v>44307.422</v>
      </c>
      <c r="R62" s="451">
        <v>33.00292879861158</v>
      </c>
      <c r="S62" s="452"/>
      <c r="T62" s="450"/>
      <c r="U62" s="454"/>
      <c r="V62" s="450"/>
      <c r="W62" s="450"/>
      <c r="X62" s="454"/>
      <c r="Y62" s="449"/>
      <c r="Z62" s="450"/>
      <c r="AA62" s="454"/>
      <c r="AB62" s="457"/>
      <c r="AC62" s="450"/>
      <c r="AD62" s="454"/>
      <c r="AE62" s="450"/>
      <c r="AF62" s="450"/>
      <c r="AG62" s="454"/>
      <c r="AH62" s="449"/>
      <c r="AI62" s="453"/>
      <c r="AJ62" s="454"/>
      <c r="AK62" s="457">
        <v>525.39</v>
      </c>
      <c r="AL62" s="450">
        <v>16824.206</v>
      </c>
      <c r="AM62" s="454">
        <v>32.022318658520334</v>
      </c>
      <c r="AN62" s="457">
        <v>817.14</v>
      </c>
      <c r="AO62" s="450">
        <v>27483.216</v>
      </c>
      <c r="AP62" s="455">
        <v>33.63342389309054</v>
      </c>
      <c r="AQ62" s="614"/>
    </row>
    <row r="63" spans="1:43" ht="27" customHeight="1" thickBot="1">
      <c r="A63" s="611" t="s">
        <v>85</v>
      </c>
      <c r="B63" s="602"/>
      <c r="C63" s="602" t="s">
        <v>29</v>
      </c>
      <c r="D63" s="66">
        <v>31.154760347135813</v>
      </c>
      <c r="E63" s="163"/>
      <c r="F63" s="612">
        <f t="shared" si="11"/>
        <v>31.154760347135813</v>
      </c>
      <c r="G63" s="226">
        <v>52.571</v>
      </c>
      <c r="H63" s="67"/>
      <c r="I63" s="612">
        <f>G63+H63</f>
        <v>52.571</v>
      </c>
      <c r="J63" s="226">
        <v>0.684</v>
      </c>
      <c r="K63" s="226"/>
      <c r="L63" s="613">
        <f t="shared" si="0"/>
        <v>84.40976034713582</v>
      </c>
      <c r="M63" s="607"/>
      <c r="N63" s="684"/>
      <c r="O63" s="685"/>
      <c r="P63" s="116">
        <v>14.482357936135507</v>
      </c>
      <c r="Q63" s="117">
        <v>36.05011368072826</v>
      </c>
      <c r="R63" s="117">
        <v>248.92433842405032</v>
      </c>
      <c r="S63" s="132"/>
      <c r="T63" s="130"/>
      <c r="U63" s="117"/>
      <c r="V63" s="130"/>
      <c r="W63" s="133"/>
      <c r="X63" s="117"/>
      <c r="Y63" s="116"/>
      <c r="Z63" s="117"/>
      <c r="AA63" s="117"/>
      <c r="AB63" s="134"/>
      <c r="AC63" s="130"/>
      <c r="AD63" s="117"/>
      <c r="AE63" s="130"/>
      <c r="AF63" s="135"/>
      <c r="AG63" s="117"/>
      <c r="AH63" s="116"/>
      <c r="AI63" s="130"/>
      <c r="AJ63" s="117"/>
      <c r="AK63" s="134"/>
      <c r="AL63" s="117"/>
      <c r="AM63" s="117"/>
      <c r="AN63" s="134">
        <v>23.793964314560544</v>
      </c>
      <c r="AO63" s="133">
        <v>58.11865685587888</v>
      </c>
      <c r="AP63" s="136">
        <v>244.2579810894042</v>
      </c>
      <c r="AQ63" s="614"/>
    </row>
    <row r="64" spans="1:43" ht="27" customHeight="1" thickTop="1">
      <c r="A64" s="611" t="s">
        <v>128</v>
      </c>
      <c r="B64" s="615" t="s">
        <v>86</v>
      </c>
      <c r="C64" s="616" t="s">
        <v>24</v>
      </c>
      <c r="D64" s="31"/>
      <c r="E64" s="158">
        <v>9.03</v>
      </c>
      <c r="F64" s="609">
        <f t="shared" si="11"/>
        <v>9.03</v>
      </c>
      <c r="G64" s="225"/>
      <c r="H64" s="40"/>
      <c r="I64" s="609"/>
      <c r="J64" s="225">
        <v>239.893</v>
      </c>
      <c r="K64" s="225"/>
      <c r="L64" s="610">
        <f t="shared" si="0"/>
        <v>248.923</v>
      </c>
      <c r="M64" s="607"/>
      <c r="N64" s="674" t="s">
        <v>87</v>
      </c>
      <c r="O64" s="673"/>
      <c r="P64" s="459">
        <v>11655.02965</v>
      </c>
      <c r="Q64" s="460">
        <v>2755734.666</v>
      </c>
      <c r="R64" s="461">
        <v>236.4416692839559</v>
      </c>
      <c r="S64" s="462">
        <v>268.3964500000001</v>
      </c>
      <c r="T64" s="463">
        <v>147186.79400000002</v>
      </c>
      <c r="U64" s="464">
        <v>548.3932220414986</v>
      </c>
      <c r="V64" s="463">
        <v>802.2844999999999</v>
      </c>
      <c r="W64" s="463">
        <v>335601.382</v>
      </c>
      <c r="X64" s="464">
        <v>418.30719900484183</v>
      </c>
      <c r="Y64" s="459">
        <v>1070.68095</v>
      </c>
      <c r="Z64" s="460">
        <v>482788.176</v>
      </c>
      <c r="AA64" s="464">
        <v>450.9169384212916</v>
      </c>
      <c r="AB64" s="473">
        <v>7171.8591</v>
      </c>
      <c r="AC64" s="463">
        <v>1350670.888</v>
      </c>
      <c r="AD64" s="464">
        <v>188.32925593867287</v>
      </c>
      <c r="AE64" s="463"/>
      <c r="AF64" s="463"/>
      <c r="AG64" s="464"/>
      <c r="AH64" s="459">
        <v>7171.8591</v>
      </c>
      <c r="AI64" s="463">
        <v>1350670.888</v>
      </c>
      <c r="AJ64" s="464">
        <v>188.32925593867287</v>
      </c>
      <c r="AK64" s="473">
        <v>1346.2453000000003</v>
      </c>
      <c r="AL64" s="463">
        <v>353530.35099999997</v>
      </c>
      <c r="AM64" s="464">
        <v>262.6047058437269</v>
      </c>
      <c r="AN64" s="473">
        <v>2066.2443</v>
      </c>
      <c r="AO64" s="463">
        <v>568745.251</v>
      </c>
      <c r="AP64" s="467">
        <v>275.2555692470634</v>
      </c>
      <c r="AQ64" s="614"/>
    </row>
    <row r="65" spans="1:43" ht="27" customHeight="1">
      <c r="A65" s="611" t="s">
        <v>88</v>
      </c>
      <c r="B65" s="602" t="s">
        <v>89</v>
      </c>
      <c r="C65" s="602" t="s">
        <v>29</v>
      </c>
      <c r="D65" s="66"/>
      <c r="E65" s="163">
        <v>780.192</v>
      </c>
      <c r="F65" s="612">
        <f t="shared" si="11"/>
        <v>780.192</v>
      </c>
      <c r="G65" s="226"/>
      <c r="H65" s="67"/>
      <c r="I65" s="612"/>
      <c r="J65" s="226">
        <v>34580.757</v>
      </c>
      <c r="K65" s="226"/>
      <c r="L65" s="613">
        <f t="shared" si="0"/>
        <v>35360.949</v>
      </c>
      <c r="M65" s="607"/>
      <c r="N65" s="672"/>
      <c r="O65" s="686"/>
      <c r="P65" s="92">
        <v>15592.916640000001</v>
      </c>
      <c r="Q65" s="80">
        <v>2524078.6580000003</v>
      </c>
      <c r="R65" s="93">
        <v>161.87341446596741</v>
      </c>
      <c r="S65" s="112">
        <v>173.03824</v>
      </c>
      <c r="T65" s="80">
        <v>104427.69000000002</v>
      </c>
      <c r="U65" s="95">
        <v>603.4948691110128</v>
      </c>
      <c r="V65" s="80">
        <v>918.2562</v>
      </c>
      <c r="W65" s="80">
        <v>426567.519</v>
      </c>
      <c r="X65" s="95">
        <v>464.5408536310454</v>
      </c>
      <c r="Y65" s="92">
        <v>1091.2944400000001</v>
      </c>
      <c r="Z65" s="80">
        <v>530995.209</v>
      </c>
      <c r="AA65" s="95">
        <v>486.5737325666206</v>
      </c>
      <c r="AB65" s="97">
        <v>8388.1911</v>
      </c>
      <c r="AC65" s="80">
        <v>1068559.598</v>
      </c>
      <c r="AD65" s="111">
        <v>127.38856152192336</v>
      </c>
      <c r="AE65" s="80"/>
      <c r="AF65" s="80"/>
      <c r="AG65" s="95"/>
      <c r="AH65" s="92">
        <v>8388.1911</v>
      </c>
      <c r="AI65" s="82">
        <v>1068559.598</v>
      </c>
      <c r="AJ65" s="95">
        <v>127.38856152192336</v>
      </c>
      <c r="AK65" s="97">
        <v>2408.67</v>
      </c>
      <c r="AL65" s="80">
        <v>519389.5290000001</v>
      </c>
      <c r="AM65" s="95">
        <v>215.63332835133085</v>
      </c>
      <c r="AN65" s="97">
        <v>3704.761100000001</v>
      </c>
      <c r="AO65" s="80">
        <v>405134.32200000004</v>
      </c>
      <c r="AP65" s="99">
        <v>109.35504640231726</v>
      </c>
      <c r="AQ65" s="614"/>
    </row>
    <row r="66" spans="1:43" ht="27" customHeight="1" thickBot="1">
      <c r="A66" s="611" t="s">
        <v>128</v>
      </c>
      <c r="B66" s="615" t="s">
        <v>90</v>
      </c>
      <c r="C66" s="616" t="s">
        <v>24</v>
      </c>
      <c r="D66" s="31"/>
      <c r="E66" s="158">
        <v>0.076</v>
      </c>
      <c r="F66" s="609">
        <f t="shared" si="11"/>
        <v>0.076</v>
      </c>
      <c r="G66" s="225"/>
      <c r="H66" s="40"/>
      <c r="I66" s="609"/>
      <c r="J66" s="225">
        <v>445.97</v>
      </c>
      <c r="K66" s="225"/>
      <c r="L66" s="610">
        <f t="shared" si="0"/>
        <v>446.04600000000005</v>
      </c>
      <c r="M66" s="607"/>
      <c r="N66" s="687"/>
      <c r="O66" s="688"/>
      <c r="P66" s="118">
        <v>74.74566765849137</v>
      </c>
      <c r="Q66" s="119">
        <v>109.17784425084267</v>
      </c>
      <c r="R66" s="119">
        <v>146.06578236703956</v>
      </c>
      <c r="S66" s="120">
        <v>155.10817146545185</v>
      </c>
      <c r="T66" s="121">
        <v>140.94613602962968</v>
      </c>
      <c r="U66" s="121">
        <v>90.86957488956243</v>
      </c>
      <c r="V66" s="122">
        <v>87.37044193112989</v>
      </c>
      <c r="W66" s="121">
        <v>78.67485616034445</v>
      </c>
      <c r="X66" s="121">
        <v>90.04745131352344</v>
      </c>
      <c r="Y66" s="123">
        <v>98.11109731302213</v>
      </c>
      <c r="Z66" s="121">
        <v>90.92138079912505</v>
      </c>
      <c r="AA66" s="121">
        <v>92.67186209225814</v>
      </c>
      <c r="AB66" s="124">
        <v>85.49947198985488</v>
      </c>
      <c r="AC66" s="122">
        <v>126.40108146780223</v>
      </c>
      <c r="AD66" s="121">
        <v>147.8384351692846</v>
      </c>
      <c r="AE66" s="121"/>
      <c r="AF66" s="121"/>
      <c r="AG66" s="121"/>
      <c r="AH66" s="123">
        <v>85.49947198985488</v>
      </c>
      <c r="AI66" s="122">
        <v>126.40108146780223</v>
      </c>
      <c r="AJ66" s="121">
        <v>147.8384351692846</v>
      </c>
      <c r="AK66" s="139">
        <v>55.891645596947704</v>
      </c>
      <c r="AL66" s="125">
        <v>68.06651487192379</v>
      </c>
      <c r="AM66" s="126">
        <v>121.78298589161768</v>
      </c>
      <c r="AN66" s="127">
        <v>55.77267316912822</v>
      </c>
      <c r="AO66" s="119">
        <v>140.3843663978684</v>
      </c>
      <c r="AP66" s="128">
        <v>251.7081545870303</v>
      </c>
      <c r="AQ66" s="614"/>
    </row>
    <row r="67" spans="1:43" ht="27" customHeight="1">
      <c r="A67" s="611" t="s">
        <v>35</v>
      </c>
      <c r="B67" s="602"/>
      <c r="C67" s="602" t="s">
        <v>29</v>
      </c>
      <c r="D67" s="66"/>
      <c r="E67" s="163">
        <v>8.208</v>
      </c>
      <c r="F67" s="612">
        <f t="shared" si="11"/>
        <v>8.208</v>
      </c>
      <c r="G67" s="226"/>
      <c r="H67" s="67"/>
      <c r="I67" s="612"/>
      <c r="J67" s="226">
        <v>49955.325</v>
      </c>
      <c r="K67" s="226"/>
      <c r="L67" s="613">
        <f t="shared" si="0"/>
        <v>49963.532999999996</v>
      </c>
      <c r="M67" s="607"/>
      <c r="N67" s="669"/>
      <c r="O67" s="668"/>
      <c r="P67" s="620"/>
      <c r="Q67" s="620"/>
      <c r="R67" s="620"/>
      <c r="S67" s="620"/>
      <c r="T67" s="620"/>
      <c r="U67" s="620"/>
      <c r="V67" s="620"/>
      <c r="W67" s="620"/>
      <c r="X67" s="620"/>
      <c r="Y67" s="620"/>
      <c r="Z67" s="620"/>
      <c r="AA67" s="620"/>
      <c r="AB67" s="620"/>
      <c r="AC67" s="620"/>
      <c r="AD67" s="620"/>
      <c r="AE67" s="620"/>
      <c r="AF67" s="620"/>
      <c r="AG67" s="620"/>
      <c r="AH67" s="620"/>
      <c r="AI67" s="620"/>
      <c r="AJ67" s="620"/>
      <c r="AK67" s="620"/>
      <c r="AL67" s="620"/>
      <c r="AM67" s="620"/>
      <c r="AN67" s="620"/>
      <c r="AO67" s="620"/>
      <c r="AP67" s="620"/>
      <c r="AQ67" s="620"/>
    </row>
    <row r="68" spans="1:43" ht="27" customHeight="1">
      <c r="A68" s="607"/>
      <c r="B68" s="615" t="s">
        <v>31</v>
      </c>
      <c r="C68" s="616" t="s">
        <v>24</v>
      </c>
      <c r="D68" s="31">
        <v>0.043</v>
      </c>
      <c r="E68" s="158">
        <v>0.411</v>
      </c>
      <c r="F68" s="609">
        <f t="shared" si="11"/>
        <v>0.45399999999999996</v>
      </c>
      <c r="G68" s="225"/>
      <c r="H68" s="40"/>
      <c r="I68" s="609"/>
      <c r="J68" s="225">
        <v>47.5037</v>
      </c>
      <c r="K68" s="225">
        <v>0.014</v>
      </c>
      <c r="L68" s="610">
        <f t="shared" si="0"/>
        <v>47.971700000000006</v>
      </c>
      <c r="M68" s="607"/>
      <c r="N68" s="669"/>
      <c r="O68" s="668"/>
      <c r="P68" s="577"/>
      <c r="Q68" s="577"/>
      <c r="R68" s="577"/>
      <c r="S68" s="577"/>
      <c r="T68" s="577"/>
      <c r="U68" s="577"/>
      <c r="V68" s="577"/>
      <c r="W68" s="577"/>
      <c r="X68" s="577"/>
      <c r="Y68" s="577"/>
      <c r="Z68" s="577"/>
      <c r="AA68" s="577"/>
      <c r="AB68" s="577"/>
      <c r="AC68" s="577"/>
      <c r="AD68" s="577"/>
      <c r="AE68" s="577"/>
      <c r="AF68" s="577"/>
      <c r="AG68" s="577"/>
      <c r="AH68" s="577"/>
      <c r="AI68" s="577"/>
      <c r="AJ68" s="577"/>
      <c r="AK68" s="577"/>
      <c r="AL68" s="577"/>
      <c r="AM68" s="577"/>
      <c r="AN68" s="577"/>
      <c r="AO68" s="577"/>
      <c r="AP68" s="577"/>
      <c r="AQ68" s="577"/>
    </row>
    <row r="69" spans="1:43" ht="27" customHeight="1" thickBot="1">
      <c r="A69" s="621" t="s">
        <v>128</v>
      </c>
      <c r="B69" s="622" t="s">
        <v>89</v>
      </c>
      <c r="C69" s="622" t="s">
        <v>29</v>
      </c>
      <c r="D69" s="68">
        <v>1.9224000214199655</v>
      </c>
      <c r="E69" s="196">
        <v>16.347</v>
      </c>
      <c r="F69" s="623">
        <f t="shared" si="11"/>
        <v>18.269400021419965</v>
      </c>
      <c r="G69" s="229"/>
      <c r="H69" s="69"/>
      <c r="I69" s="623"/>
      <c r="J69" s="229">
        <v>7384.386</v>
      </c>
      <c r="K69" s="229">
        <v>0.756</v>
      </c>
      <c r="L69" s="624">
        <f t="shared" si="0"/>
        <v>7403.41140002142</v>
      </c>
      <c r="M69" s="607"/>
      <c r="N69" s="669"/>
      <c r="O69" s="668"/>
      <c r="P69" s="577"/>
      <c r="Q69" s="577"/>
      <c r="R69" s="577"/>
      <c r="S69" s="577"/>
      <c r="T69" s="577"/>
      <c r="U69" s="577"/>
      <c r="V69" s="577"/>
      <c r="W69" s="577"/>
      <c r="X69" s="577"/>
      <c r="Y69" s="577"/>
      <c r="Z69" s="577"/>
      <c r="AA69" s="577"/>
      <c r="AB69" s="577"/>
      <c r="AC69" s="577"/>
      <c r="AD69" s="577"/>
      <c r="AE69" s="577"/>
      <c r="AF69" s="577"/>
      <c r="AG69" s="577"/>
      <c r="AH69" s="577"/>
      <c r="AI69" s="577"/>
      <c r="AJ69" s="577"/>
      <c r="AK69" s="577"/>
      <c r="AL69" s="577"/>
      <c r="AM69" s="577"/>
      <c r="AN69" s="577"/>
      <c r="AO69" s="577"/>
      <c r="AP69" s="577"/>
      <c r="AQ69" s="577"/>
    </row>
    <row r="70" spans="1:43" ht="27" customHeight="1">
      <c r="A70" s="1"/>
      <c r="B70" s="1"/>
      <c r="C70" s="1"/>
      <c r="D70" s="625"/>
      <c r="E70" s="550"/>
      <c r="F70" s="626"/>
      <c r="G70" s="551"/>
      <c r="H70" s="6"/>
      <c r="I70" s="626"/>
      <c r="J70" s="551"/>
      <c r="K70" s="551"/>
      <c r="L70" s="6"/>
      <c r="M70" s="1"/>
      <c r="N70" s="666"/>
      <c r="O70" s="66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Q70" s="576"/>
    </row>
    <row r="71" spans="1:43" ht="27" customHeight="1" thickBot="1">
      <c r="A71" s="38"/>
      <c r="B71" s="810" t="s">
        <v>158</v>
      </c>
      <c r="C71" s="38"/>
      <c r="D71" s="627"/>
      <c r="E71" s="553"/>
      <c r="F71" s="141"/>
      <c r="G71" s="554"/>
      <c r="H71" s="141"/>
      <c r="I71" s="141"/>
      <c r="J71" s="554"/>
      <c r="K71" s="208"/>
      <c r="L71" s="65" t="s">
        <v>131</v>
      </c>
      <c r="M71" s="1"/>
      <c r="N71" s="666"/>
      <c r="AQ71" s="576"/>
    </row>
    <row r="72" spans="1:43" ht="27" customHeight="1">
      <c r="A72" s="600"/>
      <c r="B72" s="601"/>
      <c r="C72" s="601"/>
      <c r="D72" s="649" t="s">
        <v>4</v>
      </c>
      <c r="E72" s="555" t="s">
        <v>5</v>
      </c>
      <c r="F72" s="628" t="s">
        <v>6</v>
      </c>
      <c r="G72" s="559" t="s">
        <v>7</v>
      </c>
      <c r="H72" s="629" t="s">
        <v>8</v>
      </c>
      <c r="I72" s="628" t="s">
        <v>9</v>
      </c>
      <c r="J72" s="559" t="s">
        <v>10</v>
      </c>
      <c r="K72" s="584" t="s">
        <v>11</v>
      </c>
      <c r="L72" s="630" t="s">
        <v>12</v>
      </c>
      <c r="M72" s="607"/>
      <c r="N72" s="666"/>
      <c r="AQ72" s="576"/>
    </row>
    <row r="73" spans="1:43" ht="27" customHeight="1">
      <c r="A73" s="611" t="s">
        <v>85</v>
      </c>
      <c r="B73" s="615" t="s">
        <v>36</v>
      </c>
      <c r="C73" s="616" t="s">
        <v>24</v>
      </c>
      <c r="D73" s="30">
        <f aca="true" t="shared" si="12" ref="D73:K74">D62+D64+D66+D68</f>
        <v>0.4976</v>
      </c>
      <c r="E73" s="188">
        <f t="shared" si="12"/>
        <v>9.517</v>
      </c>
      <c r="F73" s="609">
        <f>F62+F64+F66+F68</f>
        <v>10.0146</v>
      </c>
      <c r="G73" s="233">
        <f t="shared" si="12"/>
        <v>1.8474</v>
      </c>
      <c r="H73" s="45"/>
      <c r="I73" s="609">
        <f>I62+I64+I66+I68</f>
        <v>1.8474</v>
      </c>
      <c r="J73" s="233">
        <f t="shared" si="12"/>
        <v>733.3782</v>
      </c>
      <c r="K73" s="233">
        <f t="shared" si="12"/>
        <v>0.014</v>
      </c>
      <c r="L73" s="610">
        <f aca="true" t="shared" si="13" ref="L73:L136">F73+J73+I73+K73</f>
        <v>745.2542</v>
      </c>
      <c r="M73" s="607"/>
      <c r="N73" s="666"/>
      <c r="AQ73" s="576"/>
    </row>
    <row r="74" spans="1:43" ht="27" customHeight="1">
      <c r="A74" s="604" t="s">
        <v>88</v>
      </c>
      <c r="B74" s="602"/>
      <c r="C74" s="602" t="s">
        <v>29</v>
      </c>
      <c r="D74" s="617">
        <f t="shared" si="12"/>
        <v>33.07716036855578</v>
      </c>
      <c r="E74" s="368">
        <f t="shared" si="12"/>
        <v>804.747</v>
      </c>
      <c r="F74" s="612">
        <f>F63+F65+F67+F69</f>
        <v>837.8241603685558</v>
      </c>
      <c r="G74" s="528">
        <f t="shared" si="12"/>
        <v>52.571</v>
      </c>
      <c r="H74" s="44"/>
      <c r="I74" s="612">
        <f>I63+I65+I67+I69</f>
        <v>52.571</v>
      </c>
      <c r="J74" s="528">
        <f t="shared" si="12"/>
        <v>91921.152</v>
      </c>
      <c r="K74" s="528">
        <f t="shared" si="12"/>
        <v>0.756</v>
      </c>
      <c r="L74" s="613">
        <f t="shared" si="13"/>
        <v>92812.30316036855</v>
      </c>
      <c r="M74" s="607"/>
      <c r="N74" s="666"/>
      <c r="AQ74" s="576"/>
    </row>
    <row r="75" spans="1:43" ht="27" customHeight="1">
      <c r="A75" s="607" t="s">
        <v>128</v>
      </c>
      <c r="B75" s="615" t="s">
        <v>71</v>
      </c>
      <c r="C75" s="616" t="s">
        <v>24</v>
      </c>
      <c r="D75" s="31">
        <v>8.3427</v>
      </c>
      <c r="E75" s="158">
        <v>14.8798</v>
      </c>
      <c r="F75" s="609">
        <f aca="true" t="shared" si="14" ref="F75:F124">D75+E75</f>
        <v>23.2225</v>
      </c>
      <c r="G75" s="225">
        <v>36.0204</v>
      </c>
      <c r="H75" s="40"/>
      <c r="I75" s="609">
        <f aca="true" t="shared" si="15" ref="I75:I133">G75+H75</f>
        <v>36.0204</v>
      </c>
      <c r="J75" s="225">
        <v>0.8649</v>
      </c>
      <c r="K75" s="225">
        <v>2.1677</v>
      </c>
      <c r="L75" s="610">
        <f t="shared" si="13"/>
        <v>62.275499999999994</v>
      </c>
      <c r="M75" s="607"/>
      <c r="N75" s="666"/>
      <c r="AQ75" s="576"/>
    </row>
    <row r="76" spans="1:43" ht="27" customHeight="1">
      <c r="A76" s="611" t="s">
        <v>52</v>
      </c>
      <c r="B76" s="602"/>
      <c r="C76" s="602" t="s">
        <v>29</v>
      </c>
      <c r="D76" s="66">
        <v>5671.39974319246</v>
      </c>
      <c r="E76" s="163">
        <v>7809.16</v>
      </c>
      <c r="F76" s="612">
        <f t="shared" si="14"/>
        <v>13480.55974319246</v>
      </c>
      <c r="G76" s="226">
        <v>26846.59</v>
      </c>
      <c r="H76" s="67"/>
      <c r="I76" s="612">
        <f t="shared" si="15"/>
        <v>26846.59</v>
      </c>
      <c r="J76" s="226">
        <v>1110.622</v>
      </c>
      <c r="K76" s="226">
        <v>1931.488</v>
      </c>
      <c r="L76" s="613">
        <f t="shared" si="13"/>
        <v>43369.25974319246</v>
      </c>
      <c r="M76" s="607"/>
      <c r="N76" s="666"/>
      <c r="AQ76" s="576"/>
    </row>
    <row r="77" spans="1:43" ht="27" customHeight="1">
      <c r="A77" s="611" t="s">
        <v>128</v>
      </c>
      <c r="B77" s="615" t="s">
        <v>92</v>
      </c>
      <c r="C77" s="616" t="s">
        <v>24</v>
      </c>
      <c r="D77" s="31"/>
      <c r="E77" s="158">
        <v>0.0109</v>
      </c>
      <c r="F77" s="609">
        <f t="shared" si="14"/>
        <v>0.0109</v>
      </c>
      <c r="G77" s="225">
        <v>0.4732</v>
      </c>
      <c r="H77" s="40"/>
      <c r="I77" s="609">
        <f t="shared" si="15"/>
        <v>0.4732</v>
      </c>
      <c r="J77" s="225"/>
      <c r="K77" s="225">
        <v>0.011</v>
      </c>
      <c r="L77" s="610">
        <f t="shared" si="13"/>
        <v>0.49510000000000004</v>
      </c>
      <c r="M77" s="607"/>
      <c r="N77" s="666"/>
      <c r="AQ77" s="576"/>
    </row>
    <row r="78" spans="1:43" ht="27" customHeight="1">
      <c r="A78" s="611" t="s">
        <v>128</v>
      </c>
      <c r="B78" s="602"/>
      <c r="C78" s="602" t="s">
        <v>29</v>
      </c>
      <c r="D78" s="66"/>
      <c r="E78" s="163">
        <v>1.177</v>
      </c>
      <c r="F78" s="612">
        <f t="shared" si="14"/>
        <v>1.177</v>
      </c>
      <c r="G78" s="226">
        <v>56.265</v>
      </c>
      <c r="H78" s="67"/>
      <c r="I78" s="612">
        <f t="shared" si="15"/>
        <v>56.265</v>
      </c>
      <c r="J78" s="226"/>
      <c r="K78" s="226">
        <v>0.594</v>
      </c>
      <c r="L78" s="613">
        <f t="shared" si="13"/>
        <v>58.036</v>
      </c>
      <c r="M78" s="607"/>
      <c r="N78" s="666"/>
      <c r="AQ78" s="576"/>
    </row>
    <row r="79" spans="1:43" ht="27" customHeight="1">
      <c r="A79" s="611" t="s">
        <v>93</v>
      </c>
      <c r="B79" s="615" t="s">
        <v>94</v>
      </c>
      <c r="C79" s="616" t="s">
        <v>24</v>
      </c>
      <c r="D79" s="31"/>
      <c r="E79" s="158"/>
      <c r="F79" s="609"/>
      <c r="G79" s="225"/>
      <c r="H79" s="40"/>
      <c r="I79" s="609"/>
      <c r="J79" s="225"/>
      <c r="K79" s="225"/>
      <c r="L79" s="610"/>
      <c r="M79" s="607"/>
      <c r="N79" s="666"/>
      <c r="AQ79" s="576"/>
    </row>
    <row r="80" spans="1:43" ht="27" customHeight="1">
      <c r="A80" s="611"/>
      <c r="B80" s="602" t="s">
        <v>95</v>
      </c>
      <c r="C80" s="602" t="s">
        <v>29</v>
      </c>
      <c r="D80" s="66"/>
      <c r="E80" s="163"/>
      <c r="F80" s="612"/>
      <c r="G80" s="226"/>
      <c r="H80" s="67"/>
      <c r="I80" s="612"/>
      <c r="J80" s="226"/>
      <c r="K80" s="226"/>
      <c r="L80" s="613"/>
      <c r="M80" s="607"/>
      <c r="N80" s="666"/>
      <c r="AQ80" s="576"/>
    </row>
    <row r="81" spans="1:43" ht="27" customHeight="1">
      <c r="A81" s="611"/>
      <c r="B81" s="615" t="s">
        <v>96</v>
      </c>
      <c r="C81" s="616" t="s">
        <v>24</v>
      </c>
      <c r="D81" s="31"/>
      <c r="E81" s="158"/>
      <c r="F81" s="609"/>
      <c r="G81" s="225"/>
      <c r="H81" s="40"/>
      <c r="I81" s="609"/>
      <c r="J81" s="225"/>
      <c r="K81" s="225"/>
      <c r="L81" s="610"/>
      <c r="M81" s="607"/>
      <c r="N81" s="666"/>
      <c r="AQ81" s="576"/>
    </row>
    <row r="82" spans="1:43" ht="27" customHeight="1">
      <c r="A82" s="611" t="s">
        <v>28</v>
      </c>
      <c r="B82" s="602"/>
      <c r="C82" s="602" t="s">
        <v>29</v>
      </c>
      <c r="D82" s="66"/>
      <c r="E82" s="163"/>
      <c r="F82" s="612"/>
      <c r="G82" s="226"/>
      <c r="H82" s="67"/>
      <c r="I82" s="612"/>
      <c r="J82" s="226"/>
      <c r="K82" s="226"/>
      <c r="L82" s="613"/>
      <c r="M82" s="607"/>
      <c r="N82" s="666"/>
      <c r="AQ82" s="576"/>
    </row>
    <row r="83" spans="1:43" ht="27" customHeight="1">
      <c r="A83" s="611"/>
      <c r="B83" s="615" t="s">
        <v>31</v>
      </c>
      <c r="C83" s="616" t="s">
        <v>24</v>
      </c>
      <c r="D83" s="31">
        <v>7.0421</v>
      </c>
      <c r="E83" s="158">
        <v>14.9358</v>
      </c>
      <c r="F83" s="609">
        <f t="shared" si="14"/>
        <v>21.977899999999998</v>
      </c>
      <c r="G83" s="225">
        <v>99.1787</v>
      </c>
      <c r="H83" s="40"/>
      <c r="I83" s="609">
        <f t="shared" si="15"/>
        <v>99.1787</v>
      </c>
      <c r="J83" s="225">
        <v>3.8313</v>
      </c>
      <c r="K83" s="225">
        <v>3.5016</v>
      </c>
      <c r="L83" s="610">
        <f t="shared" si="13"/>
        <v>128.4895</v>
      </c>
      <c r="M83" s="607"/>
      <c r="N83" s="666"/>
      <c r="AQ83" s="576"/>
    </row>
    <row r="84" spans="1:43" ht="27" customHeight="1">
      <c r="A84" s="611"/>
      <c r="B84" s="602" t="s">
        <v>97</v>
      </c>
      <c r="C84" s="602" t="s">
        <v>29</v>
      </c>
      <c r="D84" s="66">
        <v>2953.9674329140034</v>
      </c>
      <c r="E84" s="163">
        <v>5920.957</v>
      </c>
      <c r="F84" s="612">
        <f t="shared" si="14"/>
        <v>8874.924432914004</v>
      </c>
      <c r="G84" s="226">
        <v>24763.719</v>
      </c>
      <c r="H84" s="67"/>
      <c r="I84" s="612">
        <f t="shared" si="15"/>
        <v>24763.719</v>
      </c>
      <c r="J84" s="226">
        <v>1937.905</v>
      </c>
      <c r="K84" s="226">
        <v>1359.614</v>
      </c>
      <c r="L84" s="613">
        <f t="shared" si="13"/>
        <v>36936.162432914</v>
      </c>
      <c r="M84" s="607"/>
      <c r="N84" s="666"/>
      <c r="AQ84" s="576"/>
    </row>
    <row r="85" spans="1:43" ht="27" customHeight="1">
      <c r="A85" s="611" t="s">
        <v>35</v>
      </c>
      <c r="B85" s="615" t="s">
        <v>36</v>
      </c>
      <c r="C85" s="616" t="s">
        <v>24</v>
      </c>
      <c r="D85" s="30">
        <f aca="true" t="shared" si="16" ref="D85:K86">D75+D77+D79+D81+D83</f>
        <v>15.3848</v>
      </c>
      <c r="E85" s="188">
        <f t="shared" si="16"/>
        <v>29.8265</v>
      </c>
      <c r="F85" s="609">
        <f t="shared" si="16"/>
        <v>45.211299999999994</v>
      </c>
      <c r="G85" s="566">
        <f t="shared" si="16"/>
        <v>135.6723</v>
      </c>
      <c r="H85" s="45"/>
      <c r="I85" s="609">
        <f>I75+I77+I79+I81+I83</f>
        <v>135.6723</v>
      </c>
      <c r="J85" s="233">
        <f t="shared" si="16"/>
        <v>4.6962</v>
      </c>
      <c r="K85" s="233">
        <f t="shared" si="16"/>
        <v>5.6803</v>
      </c>
      <c r="L85" s="610">
        <f t="shared" si="13"/>
        <v>191.2601</v>
      </c>
      <c r="M85" s="607"/>
      <c r="N85" s="666"/>
      <c r="AQ85" s="576"/>
    </row>
    <row r="86" spans="1:43" ht="27" customHeight="1">
      <c r="A86" s="600"/>
      <c r="B86" s="602"/>
      <c r="C86" s="602" t="s">
        <v>29</v>
      </c>
      <c r="D86" s="617">
        <f t="shared" si="16"/>
        <v>8625.367176106463</v>
      </c>
      <c r="E86" s="368">
        <f t="shared" si="16"/>
        <v>13731.294</v>
      </c>
      <c r="F86" s="612">
        <f t="shared" si="16"/>
        <v>22356.661176106463</v>
      </c>
      <c r="G86" s="528">
        <f t="shared" si="16"/>
        <v>51666.574</v>
      </c>
      <c r="H86" s="44"/>
      <c r="I86" s="612">
        <f>I76+I78+I80+I82+I84</f>
        <v>51666.574</v>
      </c>
      <c r="J86" s="528">
        <f t="shared" si="16"/>
        <v>3048.527</v>
      </c>
      <c r="K86" s="528">
        <f t="shared" si="16"/>
        <v>3291.696</v>
      </c>
      <c r="L86" s="613">
        <f t="shared" si="13"/>
        <v>80363.45817610646</v>
      </c>
      <c r="M86" s="607"/>
      <c r="N86" s="666"/>
      <c r="AQ86" s="576"/>
    </row>
    <row r="87" spans="1:43" ht="27" customHeight="1">
      <c r="A87" s="607" t="s">
        <v>98</v>
      </c>
      <c r="B87" s="1"/>
      <c r="C87" s="616" t="s">
        <v>24</v>
      </c>
      <c r="D87" s="31">
        <v>0.3347</v>
      </c>
      <c r="E87" s="158">
        <v>0.9145</v>
      </c>
      <c r="F87" s="609">
        <f t="shared" si="14"/>
        <v>1.2492</v>
      </c>
      <c r="G87" s="225">
        <v>4.4238</v>
      </c>
      <c r="H87" s="40"/>
      <c r="I87" s="609">
        <f t="shared" si="15"/>
        <v>4.4238</v>
      </c>
      <c r="J87" s="225">
        <v>0.4938</v>
      </c>
      <c r="K87" s="225">
        <v>0.0222</v>
      </c>
      <c r="L87" s="610">
        <f t="shared" si="13"/>
        <v>6.189</v>
      </c>
      <c r="M87" s="607"/>
      <c r="N87" s="666"/>
      <c r="AQ87" s="576"/>
    </row>
    <row r="88" spans="1:43" ht="27" customHeight="1">
      <c r="A88" s="600"/>
      <c r="B88" s="601"/>
      <c r="C88" s="602" t="s">
        <v>29</v>
      </c>
      <c r="D88" s="66">
        <v>642.9240071636547</v>
      </c>
      <c r="E88" s="163">
        <v>1363.842</v>
      </c>
      <c r="F88" s="612">
        <f t="shared" si="14"/>
        <v>2006.7660071636546</v>
      </c>
      <c r="G88" s="226">
        <v>5353.036</v>
      </c>
      <c r="H88" s="67"/>
      <c r="I88" s="612">
        <f t="shared" si="15"/>
        <v>5353.036</v>
      </c>
      <c r="J88" s="226">
        <v>1206.328</v>
      </c>
      <c r="K88" s="226">
        <v>36.892</v>
      </c>
      <c r="L88" s="613">
        <f t="shared" si="13"/>
        <v>8603.022007163654</v>
      </c>
      <c r="M88" s="607"/>
      <c r="N88" s="666"/>
      <c r="AQ88" s="576"/>
    </row>
    <row r="89" spans="1:43" ht="27" customHeight="1">
      <c r="A89" s="607" t="s">
        <v>99</v>
      </c>
      <c r="B89" s="1"/>
      <c r="C89" s="616" t="s">
        <v>24</v>
      </c>
      <c r="D89" s="31"/>
      <c r="E89" s="158"/>
      <c r="F89" s="609"/>
      <c r="G89" s="225">
        <v>738.417</v>
      </c>
      <c r="H89" s="40"/>
      <c r="I89" s="609">
        <f t="shared" si="15"/>
        <v>738.417</v>
      </c>
      <c r="J89" s="225">
        <v>1.943</v>
      </c>
      <c r="K89" s="225">
        <v>279.337</v>
      </c>
      <c r="L89" s="610">
        <f t="shared" si="13"/>
        <v>1019.697</v>
      </c>
      <c r="M89" s="607"/>
      <c r="N89" s="666"/>
      <c r="AQ89" s="576"/>
    </row>
    <row r="90" spans="1:43" ht="27" customHeight="1">
      <c r="A90" s="600"/>
      <c r="B90" s="601"/>
      <c r="C90" s="602" t="s">
        <v>29</v>
      </c>
      <c r="D90" s="66"/>
      <c r="E90" s="163"/>
      <c r="F90" s="612"/>
      <c r="G90" s="226">
        <v>58051.664</v>
      </c>
      <c r="H90" s="67"/>
      <c r="I90" s="612">
        <f t="shared" si="15"/>
        <v>58051.664</v>
      </c>
      <c r="J90" s="226">
        <v>154.236</v>
      </c>
      <c r="K90" s="226">
        <v>22456.944</v>
      </c>
      <c r="L90" s="613">
        <f t="shared" si="13"/>
        <v>80662.844</v>
      </c>
      <c r="M90" s="607"/>
      <c r="N90" s="666"/>
      <c r="AQ90" s="576"/>
    </row>
    <row r="91" spans="1:43" ht="27" customHeight="1">
      <c r="A91" s="607" t="s">
        <v>100</v>
      </c>
      <c r="B91" s="1"/>
      <c r="C91" s="616" t="s">
        <v>24</v>
      </c>
      <c r="D91" s="31"/>
      <c r="E91" s="158">
        <v>0.0213</v>
      </c>
      <c r="F91" s="609">
        <f t="shared" si="14"/>
        <v>0.0213</v>
      </c>
      <c r="G91" s="225">
        <v>0.05</v>
      </c>
      <c r="H91" s="40"/>
      <c r="I91" s="609">
        <f t="shared" si="15"/>
        <v>0.05</v>
      </c>
      <c r="J91" s="225"/>
      <c r="K91" s="225"/>
      <c r="L91" s="610">
        <f t="shared" si="13"/>
        <v>0.0713</v>
      </c>
      <c r="M91" s="607"/>
      <c r="N91" s="666"/>
      <c r="AQ91" s="576"/>
    </row>
    <row r="92" spans="1:43" ht="27" customHeight="1">
      <c r="A92" s="600"/>
      <c r="B92" s="601"/>
      <c r="C92" s="602" t="s">
        <v>29</v>
      </c>
      <c r="D92" s="66"/>
      <c r="E92" s="163">
        <v>55.361</v>
      </c>
      <c r="F92" s="612">
        <f t="shared" si="14"/>
        <v>55.361</v>
      </c>
      <c r="G92" s="226">
        <v>129.88</v>
      </c>
      <c r="H92" s="67"/>
      <c r="I92" s="612">
        <f t="shared" si="15"/>
        <v>129.88</v>
      </c>
      <c r="J92" s="226"/>
      <c r="K92" s="226"/>
      <c r="L92" s="613">
        <f t="shared" si="13"/>
        <v>185.24099999999999</v>
      </c>
      <c r="M92" s="607"/>
      <c r="N92" s="666"/>
      <c r="AQ92" s="576"/>
    </row>
    <row r="93" spans="1:43" ht="27" customHeight="1">
      <c r="A93" s="607" t="s">
        <v>101</v>
      </c>
      <c r="B93" s="1"/>
      <c r="C93" s="616" t="s">
        <v>24</v>
      </c>
      <c r="D93" s="31"/>
      <c r="E93" s="158">
        <v>1.3242</v>
      </c>
      <c r="F93" s="609">
        <f t="shared" si="14"/>
        <v>1.3242</v>
      </c>
      <c r="G93" s="225">
        <v>8.9658</v>
      </c>
      <c r="H93" s="40"/>
      <c r="I93" s="609">
        <f t="shared" si="15"/>
        <v>8.9658</v>
      </c>
      <c r="J93" s="543">
        <v>0</v>
      </c>
      <c r="K93" s="225">
        <v>0.0156</v>
      </c>
      <c r="L93" s="610">
        <f t="shared" si="13"/>
        <v>10.305599999999998</v>
      </c>
      <c r="M93" s="607"/>
      <c r="N93" s="666"/>
      <c r="AQ93" s="576"/>
    </row>
    <row r="94" spans="1:43" ht="27" customHeight="1">
      <c r="A94" s="600"/>
      <c r="B94" s="601"/>
      <c r="C94" s="602" t="s">
        <v>29</v>
      </c>
      <c r="D94" s="66"/>
      <c r="E94" s="163">
        <v>2270.397</v>
      </c>
      <c r="F94" s="612">
        <f t="shared" si="14"/>
        <v>2270.397</v>
      </c>
      <c r="G94" s="226">
        <v>15037.931</v>
      </c>
      <c r="H94" s="67"/>
      <c r="I94" s="612">
        <f t="shared" si="15"/>
        <v>15037.931</v>
      </c>
      <c r="J94" s="226">
        <v>1.285</v>
      </c>
      <c r="K94" s="226">
        <v>16.681</v>
      </c>
      <c r="L94" s="613">
        <f t="shared" si="13"/>
        <v>17326.294</v>
      </c>
      <c r="M94" s="607"/>
      <c r="N94" s="666"/>
      <c r="AQ94" s="576"/>
    </row>
    <row r="95" spans="1:43" ht="27" customHeight="1">
      <c r="A95" s="607" t="s">
        <v>102</v>
      </c>
      <c r="B95" s="1"/>
      <c r="C95" s="616" t="s">
        <v>24</v>
      </c>
      <c r="D95" s="31"/>
      <c r="E95" s="158"/>
      <c r="F95" s="609"/>
      <c r="G95" s="225">
        <v>0.0012</v>
      </c>
      <c r="H95" s="40"/>
      <c r="I95" s="609">
        <f t="shared" si="15"/>
        <v>0.0012</v>
      </c>
      <c r="J95" s="543">
        <v>0</v>
      </c>
      <c r="K95" s="225"/>
      <c r="L95" s="610">
        <f t="shared" si="13"/>
        <v>0.0012</v>
      </c>
      <c r="M95" s="607"/>
      <c r="N95" s="666"/>
      <c r="AQ95" s="576"/>
    </row>
    <row r="96" spans="1:43" ht="27" customHeight="1">
      <c r="A96" s="600"/>
      <c r="B96" s="601"/>
      <c r="C96" s="602" t="s">
        <v>29</v>
      </c>
      <c r="D96" s="66"/>
      <c r="E96" s="163"/>
      <c r="F96" s="612"/>
      <c r="G96" s="226">
        <v>1.987</v>
      </c>
      <c r="H96" s="67"/>
      <c r="I96" s="612">
        <f t="shared" si="15"/>
        <v>1.987</v>
      </c>
      <c r="J96" s="226">
        <v>3.672</v>
      </c>
      <c r="K96" s="226"/>
      <c r="L96" s="613">
        <f t="shared" si="13"/>
        <v>5.659000000000001</v>
      </c>
      <c r="M96" s="607"/>
      <c r="N96" s="666"/>
      <c r="AQ96" s="576"/>
    </row>
    <row r="97" spans="1:43" ht="27" customHeight="1">
      <c r="A97" s="607" t="s">
        <v>103</v>
      </c>
      <c r="B97" s="1"/>
      <c r="C97" s="616" t="s">
        <v>24</v>
      </c>
      <c r="D97" s="31"/>
      <c r="E97" s="158"/>
      <c r="F97" s="609"/>
      <c r="G97" s="225"/>
      <c r="H97" s="40"/>
      <c r="I97" s="609"/>
      <c r="J97" s="225">
        <v>0.028</v>
      </c>
      <c r="K97" s="225"/>
      <c r="L97" s="610">
        <f>F97+J97+I97+K97</f>
        <v>0.028</v>
      </c>
      <c r="M97" s="607"/>
      <c r="N97" s="666"/>
      <c r="AQ97" s="576"/>
    </row>
    <row r="98" spans="1:43" ht="27" customHeight="1">
      <c r="A98" s="600"/>
      <c r="B98" s="601"/>
      <c r="C98" s="602" t="s">
        <v>29</v>
      </c>
      <c r="D98" s="66"/>
      <c r="E98" s="163"/>
      <c r="F98" s="612"/>
      <c r="G98" s="226"/>
      <c r="H98" s="67"/>
      <c r="I98" s="612"/>
      <c r="J98" s="226">
        <v>18.36</v>
      </c>
      <c r="K98" s="226"/>
      <c r="L98" s="613">
        <f>F98+J98+I98+K98</f>
        <v>18.36</v>
      </c>
      <c r="M98" s="607"/>
      <c r="N98" s="666"/>
      <c r="AQ98" s="576"/>
    </row>
    <row r="99" spans="1:43" ht="27" customHeight="1">
      <c r="A99" s="607" t="s">
        <v>104</v>
      </c>
      <c r="B99" s="1"/>
      <c r="C99" s="616" t="s">
        <v>24</v>
      </c>
      <c r="D99" s="31">
        <v>3.02095</v>
      </c>
      <c r="E99" s="158">
        <v>488.2657</v>
      </c>
      <c r="F99" s="609">
        <f t="shared" si="14"/>
        <v>491.28665</v>
      </c>
      <c r="G99" s="225">
        <v>701.1106</v>
      </c>
      <c r="H99" s="40"/>
      <c r="I99" s="609">
        <f t="shared" si="15"/>
        <v>701.1106</v>
      </c>
      <c r="J99" s="225">
        <v>37.0904</v>
      </c>
      <c r="K99" s="225">
        <v>17.077</v>
      </c>
      <c r="L99" s="610">
        <f>F99+J99+I99+K99</f>
        <v>1246.56465</v>
      </c>
      <c r="M99" s="607"/>
      <c r="N99" s="666"/>
      <c r="AQ99" s="576"/>
    </row>
    <row r="100" spans="1:43" ht="27" customHeight="1">
      <c r="A100" s="600"/>
      <c r="B100" s="601"/>
      <c r="C100" s="602" t="s">
        <v>29</v>
      </c>
      <c r="D100" s="66">
        <v>6363.460510903611</v>
      </c>
      <c r="E100" s="163">
        <v>171554.62</v>
      </c>
      <c r="F100" s="612">
        <f t="shared" si="14"/>
        <v>177918.08051090362</v>
      </c>
      <c r="G100" s="226">
        <v>431282.067</v>
      </c>
      <c r="H100" s="67"/>
      <c r="I100" s="612">
        <f t="shared" si="15"/>
        <v>431282.067</v>
      </c>
      <c r="J100" s="226">
        <v>11757.73</v>
      </c>
      <c r="K100" s="226">
        <v>5274.179</v>
      </c>
      <c r="L100" s="613">
        <f>F100+J100+I100+K100</f>
        <v>626232.0565109036</v>
      </c>
      <c r="M100" s="607"/>
      <c r="N100" s="666"/>
      <c r="AQ100" s="576"/>
    </row>
    <row r="101" spans="1:43" ht="27" customHeight="1">
      <c r="A101" s="607" t="s">
        <v>105</v>
      </c>
      <c r="B101" s="1"/>
      <c r="C101" s="616" t="s">
        <v>24</v>
      </c>
      <c r="D101" s="30">
        <f aca="true" t="shared" si="17" ref="D101:K102">D10+D12+D24+D30+D38+D40+D42+D44+D46+D48+D50+D52+D54+D60+D73+D85+D87+D89+D91+D93+D95+D97+D99</f>
        <v>250.73095000000006</v>
      </c>
      <c r="E101" s="188">
        <f t="shared" si="17"/>
        <v>796.2620999999999</v>
      </c>
      <c r="F101" s="609">
        <f t="shared" si="17"/>
        <v>1046.99305</v>
      </c>
      <c r="G101" s="581">
        <f>G10+G12+G24+G30+G38+G40+G42+G44+G46+G48+G50+G52+G54+G60+G73+G85+G87+G89+G91+G93+G95+G97+G99</f>
        <v>7016.483499999999</v>
      </c>
      <c r="H101" s="631"/>
      <c r="I101" s="609">
        <f>I10+I12+I24+I30+I38+I40+I42+I44+I46+I48+I50+I52+I54+I60+I73+I85+I87+I89+I91+I93+I95+I97+I99</f>
        <v>7016.483499999999</v>
      </c>
      <c r="J101" s="566">
        <f t="shared" si="17"/>
        <v>1305.1171000000002</v>
      </c>
      <c r="K101" s="566">
        <f t="shared" si="17"/>
        <v>1853.0015999999998</v>
      </c>
      <c r="L101" s="610">
        <f t="shared" si="13"/>
        <v>11221.595249999998</v>
      </c>
      <c r="M101" s="607"/>
      <c r="N101" s="666"/>
      <c r="AQ101" s="576"/>
    </row>
    <row r="102" spans="1:43" ht="27" customHeight="1">
      <c r="A102" s="600"/>
      <c r="B102" s="601"/>
      <c r="C102" s="602" t="s">
        <v>29</v>
      </c>
      <c r="D102" s="617">
        <f t="shared" si="17"/>
        <v>135815.3820732963</v>
      </c>
      <c r="E102" s="368">
        <f t="shared" si="17"/>
        <v>330679.203</v>
      </c>
      <c r="F102" s="612">
        <f t="shared" si="17"/>
        <v>466494.58507329633</v>
      </c>
      <c r="G102" s="582">
        <f t="shared" si="17"/>
        <v>1236730.946</v>
      </c>
      <c r="H102" s="632"/>
      <c r="I102" s="612">
        <f>I11+I13+I25+I31+I39+I41+I43+I45+I47+I49+I51+I53+I55+I61+I74+I86+I88+I90+I92+I94+I96+I98+I100</f>
        <v>1236730.946</v>
      </c>
      <c r="J102" s="568">
        <f t="shared" si="17"/>
        <v>338765.29299999995</v>
      </c>
      <c r="K102" s="568">
        <f t="shared" si="17"/>
        <v>541535.309</v>
      </c>
      <c r="L102" s="613">
        <f t="shared" si="13"/>
        <v>2583526.1330732964</v>
      </c>
      <c r="M102" s="607"/>
      <c r="N102" s="666"/>
      <c r="AQ102" s="576"/>
    </row>
    <row r="103" spans="1:43" ht="27" customHeight="1">
      <c r="A103" s="607" t="s">
        <v>128</v>
      </c>
      <c r="B103" s="615" t="s">
        <v>106</v>
      </c>
      <c r="C103" s="616" t="s">
        <v>24</v>
      </c>
      <c r="D103" s="31"/>
      <c r="E103" s="158"/>
      <c r="F103" s="609"/>
      <c r="G103" s="225">
        <v>2.1018</v>
      </c>
      <c r="H103" s="40"/>
      <c r="I103" s="609">
        <f t="shared" si="15"/>
        <v>2.1018</v>
      </c>
      <c r="J103" s="225"/>
      <c r="K103" s="225">
        <v>0.1819</v>
      </c>
      <c r="L103" s="610">
        <f t="shared" si="13"/>
        <v>2.2837</v>
      </c>
      <c r="M103" s="607"/>
      <c r="N103" s="666"/>
      <c r="AQ103" s="576"/>
    </row>
    <row r="104" spans="1:43" ht="27" customHeight="1">
      <c r="A104" s="607" t="s">
        <v>128</v>
      </c>
      <c r="B104" s="602"/>
      <c r="C104" s="602" t="s">
        <v>29</v>
      </c>
      <c r="D104" s="66"/>
      <c r="E104" s="163"/>
      <c r="F104" s="612"/>
      <c r="G104" s="226">
        <v>6950.565</v>
      </c>
      <c r="H104" s="67"/>
      <c r="I104" s="612">
        <f t="shared" si="15"/>
        <v>6950.565</v>
      </c>
      <c r="J104" s="226"/>
      <c r="K104" s="226">
        <v>642.879</v>
      </c>
      <c r="L104" s="613">
        <f t="shared" si="13"/>
        <v>7593.4439999999995</v>
      </c>
      <c r="M104" s="607"/>
      <c r="N104" s="666"/>
      <c r="AQ104" s="576"/>
    </row>
    <row r="105" spans="1:43" ht="27" customHeight="1">
      <c r="A105" s="611" t="s">
        <v>107</v>
      </c>
      <c r="B105" s="615" t="s">
        <v>108</v>
      </c>
      <c r="C105" s="616" t="s">
        <v>24</v>
      </c>
      <c r="D105" s="31">
        <v>1.4778</v>
      </c>
      <c r="E105" s="158">
        <v>1.1841</v>
      </c>
      <c r="F105" s="609">
        <f t="shared" si="14"/>
        <v>2.6619</v>
      </c>
      <c r="G105" s="225">
        <v>28.9542</v>
      </c>
      <c r="H105" s="40"/>
      <c r="I105" s="609">
        <f t="shared" si="15"/>
        <v>28.9542</v>
      </c>
      <c r="J105" s="225">
        <v>5.0432</v>
      </c>
      <c r="K105" s="225">
        <v>2.9757</v>
      </c>
      <c r="L105" s="610">
        <f t="shared" si="13"/>
        <v>39.635000000000005</v>
      </c>
      <c r="M105" s="607"/>
      <c r="N105" s="666"/>
      <c r="AQ105" s="576"/>
    </row>
    <row r="106" spans="1:43" ht="27" customHeight="1">
      <c r="A106" s="611"/>
      <c r="B106" s="602"/>
      <c r="C106" s="602" t="s">
        <v>29</v>
      </c>
      <c r="D106" s="66">
        <v>1096.2432122146752</v>
      </c>
      <c r="E106" s="163">
        <v>853.815</v>
      </c>
      <c r="F106" s="612">
        <f t="shared" si="14"/>
        <v>1950.0582122146752</v>
      </c>
      <c r="G106" s="226">
        <v>11535.146</v>
      </c>
      <c r="H106" s="67"/>
      <c r="I106" s="612">
        <f t="shared" si="15"/>
        <v>11535.146</v>
      </c>
      <c r="J106" s="226">
        <v>3688.374</v>
      </c>
      <c r="K106" s="226">
        <v>1704.585</v>
      </c>
      <c r="L106" s="613">
        <f t="shared" si="13"/>
        <v>18878.163212214677</v>
      </c>
      <c r="M106" s="607"/>
      <c r="N106" s="666"/>
      <c r="AQ106" s="576"/>
    </row>
    <row r="107" spans="1:43" ht="27" customHeight="1">
      <c r="A107" s="611" t="s">
        <v>128</v>
      </c>
      <c r="B107" s="615" t="s">
        <v>109</v>
      </c>
      <c r="C107" s="616" t="s">
        <v>24</v>
      </c>
      <c r="D107" s="31">
        <v>0.0183</v>
      </c>
      <c r="E107" s="158">
        <v>0.8643</v>
      </c>
      <c r="F107" s="609">
        <f t="shared" si="14"/>
        <v>0.8825999999999999</v>
      </c>
      <c r="G107" s="225">
        <v>88.2344</v>
      </c>
      <c r="H107" s="40"/>
      <c r="I107" s="609">
        <f t="shared" si="15"/>
        <v>88.2344</v>
      </c>
      <c r="J107" s="225">
        <v>0.6615</v>
      </c>
      <c r="K107" s="225">
        <v>12.8636</v>
      </c>
      <c r="L107" s="610">
        <f t="shared" si="13"/>
        <v>102.6421</v>
      </c>
      <c r="M107" s="607"/>
      <c r="N107" s="666"/>
      <c r="AQ107" s="576"/>
    </row>
    <row r="108" spans="1:43" ht="27" customHeight="1">
      <c r="A108" s="611"/>
      <c r="B108" s="602"/>
      <c r="C108" s="602" t="s">
        <v>29</v>
      </c>
      <c r="D108" s="66">
        <v>13.402800149338074</v>
      </c>
      <c r="E108" s="163">
        <v>826.313</v>
      </c>
      <c r="F108" s="612">
        <f t="shared" si="14"/>
        <v>839.7158001493381</v>
      </c>
      <c r="G108" s="226">
        <v>56470.563</v>
      </c>
      <c r="H108" s="67"/>
      <c r="I108" s="612">
        <f t="shared" si="15"/>
        <v>56470.563</v>
      </c>
      <c r="J108" s="226">
        <v>635.502</v>
      </c>
      <c r="K108" s="226">
        <v>7820.684</v>
      </c>
      <c r="L108" s="613">
        <f t="shared" si="13"/>
        <v>65766.46480014933</v>
      </c>
      <c r="M108" s="607"/>
      <c r="N108" s="666"/>
      <c r="AQ108" s="576"/>
    </row>
    <row r="109" spans="1:43" ht="27" customHeight="1">
      <c r="A109" s="611" t="s">
        <v>110</v>
      </c>
      <c r="B109" s="615" t="s">
        <v>111</v>
      </c>
      <c r="C109" s="616" t="s">
        <v>24</v>
      </c>
      <c r="D109" s="31">
        <v>0.0059</v>
      </c>
      <c r="E109" s="158">
        <v>0.3573</v>
      </c>
      <c r="F109" s="609">
        <f t="shared" si="14"/>
        <v>0.3632</v>
      </c>
      <c r="G109" s="225">
        <v>6.8547</v>
      </c>
      <c r="H109" s="40"/>
      <c r="I109" s="609">
        <f t="shared" si="15"/>
        <v>6.8547</v>
      </c>
      <c r="J109" s="225">
        <v>0.0213</v>
      </c>
      <c r="K109" s="225"/>
      <c r="L109" s="610">
        <f t="shared" si="13"/>
        <v>7.2392</v>
      </c>
      <c r="M109" s="607"/>
      <c r="N109" s="666"/>
      <c r="AQ109" s="576"/>
    </row>
    <row r="110" spans="1:43" ht="27" customHeight="1">
      <c r="A110" s="611"/>
      <c r="B110" s="602"/>
      <c r="C110" s="602" t="s">
        <v>29</v>
      </c>
      <c r="D110" s="66">
        <v>38.23200042599257</v>
      </c>
      <c r="E110" s="163">
        <v>760.763</v>
      </c>
      <c r="F110" s="612">
        <f t="shared" si="14"/>
        <v>798.9950004259927</v>
      </c>
      <c r="G110" s="226">
        <v>17124.166</v>
      </c>
      <c r="H110" s="67"/>
      <c r="I110" s="612">
        <f t="shared" si="15"/>
        <v>17124.166</v>
      </c>
      <c r="J110" s="226">
        <v>45.016</v>
      </c>
      <c r="K110" s="226"/>
      <c r="L110" s="613">
        <f t="shared" si="13"/>
        <v>17968.177000425992</v>
      </c>
      <c r="M110" s="607"/>
      <c r="N110" s="666"/>
      <c r="AQ110" s="576"/>
    </row>
    <row r="111" spans="1:43" ht="27" customHeight="1">
      <c r="A111" s="611"/>
      <c r="B111" s="615" t="s">
        <v>112</v>
      </c>
      <c r="C111" s="616" t="s">
        <v>24</v>
      </c>
      <c r="D111" s="31">
        <v>1.0932</v>
      </c>
      <c r="E111" s="158">
        <v>1.0698</v>
      </c>
      <c r="F111" s="609">
        <f t="shared" si="14"/>
        <v>2.1630000000000003</v>
      </c>
      <c r="G111" s="225">
        <v>2.0898</v>
      </c>
      <c r="H111" s="40"/>
      <c r="I111" s="609">
        <f t="shared" si="15"/>
        <v>2.0898</v>
      </c>
      <c r="J111" s="225">
        <v>0.9185</v>
      </c>
      <c r="K111" s="225">
        <v>0.7505</v>
      </c>
      <c r="L111" s="610">
        <f t="shared" si="13"/>
        <v>5.9218</v>
      </c>
      <c r="M111" s="607"/>
      <c r="N111" s="666"/>
      <c r="AQ111" s="576"/>
    </row>
    <row r="112" spans="1:43" ht="27" customHeight="1">
      <c r="A112" s="611"/>
      <c r="B112" s="602"/>
      <c r="C112" s="602" t="s">
        <v>29</v>
      </c>
      <c r="D112" s="66">
        <v>1013.1966112893446</v>
      </c>
      <c r="E112" s="163">
        <v>750.632</v>
      </c>
      <c r="F112" s="612">
        <f t="shared" si="14"/>
        <v>1763.8286112893445</v>
      </c>
      <c r="G112" s="226">
        <v>2406.738</v>
      </c>
      <c r="H112" s="67"/>
      <c r="I112" s="612">
        <f t="shared" si="15"/>
        <v>2406.738</v>
      </c>
      <c r="J112" s="226">
        <v>831.831</v>
      </c>
      <c r="K112" s="226">
        <v>493.825</v>
      </c>
      <c r="L112" s="613">
        <f t="shared" si="13"/>
        <v>5496.222611289344</v>
      </c>
      <c r="M112" s="607"/>
      <c r="N112" s="666"/>
      <c r="AQ112" s="576"/>
    </row>
    <row r="113" spans="1:43" ht="27" customHeight="1">
      <c r="A113" s="611" t="s">
        <v>113</v>
      </c>
      <c r="B113" s="615" t="s">
        <v>114</v>
      </c>
      <c r="C113" s="616" t="s">
        <v>24</v>
      </c>
      <c r="D113" s="31"/>
      <c r="E113" s="158"/>
      <c r="F113" s="609"/>
      <c r="G113" s="225"/>
      <c r="H113" s="40"/>
      <c r="I113" s="609"/>
      <c r="J113" s="225"/>
      <c r="K113" s="225">
        <v>194.43</v>
      </c>
      <c r="L113" s="610">
        <f t="shared" si="13"/>
        <v>194.43</v>
      </c>
      <c r="M113" s="607"/>
      <c r="N113" s="666"/>
      <c r="AQ113" s="576"/>
    </row>
    <row r="114" spans="1:43" ht="27" customHeight="1">
      <c r="A114" s="611"/>
      <c r="B114" s="602"/>
      <c r="C114" s="602" t="s">
        <v>29</v>
      </c>
      <c r="D114" s="66"/>
      <c r="E114" s="163"/>
      <c r="F114" s="612"/>
      <c r="G114" s="226"/>
      <c r="H114" s="67"/>
      <c r="I114" s="612"/>
      <c r="J114" s="226"/>
      <c r="K114" s="226">
        <v>15972.876</v>
      </c>
      <c r="L114" s="613">
        <f t="shared" si="13"/>
        <v>15972.876</v>
      </c>
      <c r="M114" s="607"/>
      <c r="N114" s="666"/>
      <c r="AQ114" s="576"/>
    </row>
    <row r="115" spans="1:43" ht="27" customHeight="1">
      <c r="A115" s="611"/>
      <c r="B115" s="615" t="s">
        <v>115</v>
      </c>
      <c r="C115" s="616" t="s">
        <v>24</v>
      </c>
      <c r="D115" s="31">
        <v>0.005</v>
      </c>
      <c r="E115" s="158">
        <v>0.0278</v>
      </c>
      <c r="F115" s="609">
        <f t="shared" si="14"/>
        <v>0.032799999999999996</v>
      </c>
      <c r="G115" s="225"/>
      <c r="H115" s="40"/>
      <c r="I115" s="609"/>
      <c r="J115" s="225"/>
      <c r="K115" s="225"/>
      <c r="L115" s="610">
        <f t="shared" si="13"/>
        <v>0.032799999999999996</v>
      </c>
      <c r="M115" s="607"/>
      <c r="N115" s="666"/>
      <c r="AQ115" s="576"/>
    </row>
    <row r="116" spans="1:43" ht="27" customHeight="1">
      <c r="A116" s="611"/>
      <c r="B116" s="602"/>
      <c r="C116" s="602" t="s">
        <v>29</v>
      </c>
      <c r="D116" s="66">
        <v>2.1600000240673767</v>
      </c>
      <c r="E116" s="163">
        <v>35.769</v>
      </c>
      <c r="F116" s="612">
        <f t="shared" si="14"/>
        <v>37.92900002406738</v>
      </c>
      <c r="G116" s="226"/>
      <c r="H116" s="67"/>
      <c r="I116" s="612"/>
      <c r="J116" s="226"/>
      <c r="K116" s="226"/>
      <c r="L116" s="613">
        <f t="shared" si="13"/>
        <v>37.92900002406738</v>
      </c>
      <c r="M116" s="607"/>
      <c r="N116" s="666"/>
      <c r="AQ116" s="576"/>
    </row>
    <row r="117" spans="1:43" ht="27" customHeight="1">
      <c r="A117" s="611" t="s">
        <v>116</v>
      </c>
      <c r="B117" s="615" t="s">
        <v>117</v>
      </c>
      <c r="C117" s="616" t="s">
        <v>24</v>
      </c>
      <c r="D117" s="31">
        <v>1.457</v>
      </c>
      <c r="E117" s="158">
        <v>1.056</v>
      </c>
      <c r="F117" s="609">
        <f t="shared" si="14"/>
        <v>2.513</v>
      </c>
      <c r="G117" s="225">
        <v>0.1507</v>
      </c>
      <c r="H117" s="40"/>
      <c r="I117" s="609">
        <f t="shared" si="15"/>
        <v>0.1507</v>
      </c>
      <c r="J117" s="225">
        <v>0.0558</v>
      </c>
      <c r="K117" s="225">
        <v>0.03</v>
      </c>
      <c r="L117" s="610">
        <f t="shared" si="13"/>
        <v>2.7495</v>
      </c>
      <c r="M117" s="607"/>
      <c r="N117" s="666"/>
      <c r="AQ117" s="576"/>
    </row>
    <row r="118" spans="1:43" ht="27" customHeight="1">
      <c r="A118" s="611"/>
      <c r="B118" s="602"/>
      <c r="C118" s="602" t="s">
        <v>29</v>
      </c>
      <c r="D118" s="66">
        <v>531.4680059217781</v>
      </c>
      <c r="E118" s="163">
        <v>456.192</v>
      </c>
      <c r="F118" s="612">
        <f t="shared" si="14"/>
        <v>987.6600059217781</v>
      </c>
      <c r="G118" s="226">
        <v>86.497</v>
      </c>
      <c r="H118" s="67"/>
      <c r="I118" s="612">
        <f t="shared" si="15"/>
        <v>86.497</v>
      </c>
      <c r="J118" s="226">
        <v>70.602</v>
      </c>
      <c r="K118" s="226">
        <v>2.16</v>
      </c>
      <c r="L118" s="613">
        <f t="shared" si="13"/>
        <v>1146.9190059217783</v>
      </c>
      <c r="M118" s="607"/>
      <c r="N118" s="666"/>
      <c r="AQ118" s="576"/>
    </row>
    <row r="119" spans="1:43" ht="27" customHeight="1">
      <c r="A119" s="611"/>
      <c r="B119" s="615" t="s">
        <v>118</v>
      </c>
      <c r="C119" s="616" t="s">
        <v>24</v>
      </c>
      <c r="D119" s="31">
        <v>6.1449</v>
      </c>
      <c r="E119" s="158">
        <v>0.5069</v>
      </c>
      <c r="F119" s="609">
        <f t="shared" si="14"/>
        <v>6.6518</v>
      </c>
      <c r="G119" s="225">
        <v>6.4275</v>
      </c>
      <c r="H119" s="40"/>
      <c r="I119" s="609">
        <f t="shared" si="15"/>
        <v>6.4275</v>
      </c>
      <c r="J119" s="225">
        <v>3.6083</v>
      </c>
      <c r="K119" s="225">
        <v>0.135</v>
      </c>
      <c r="L119" s="610">
        <f t="shared" si="13"/>
        <v>16.8226</v>
      </c>
      <c r="M119" s="607"/>
      <c r="N119" s="666"/>
      <c r="AQ119" s="576"/>
    </row>
    <row r="120" spans="1:43" ht="27" customHeight="1">
      <c r="A120" s="611"/>
      <c r="B120" s="602"/>
      <c r="C120" s="602" t="s">
        <v>29</v>
      </c>
      <c r="D120" s="66">
        <v>3783.5586421575604</v>
      </c>
      <c r="E120" s="163">
        <v>437.794</v>
      </c>
      <c r="F120" s="612">
        <f t="shared" si="14"/>
        <v>4221.352642157561</v>
      </c>
      <c r="G120" s="226">
        <v>4154.026</v>
      </c>
      <c r="H120" s="67"/>
      <c r="I120" s="612">
        <f t="shared" si="15"/>
        <v>4154.026</v>
      </c>
      <c r="J120" s="226">
        <v>3605.581</v>
      </c>
      <c r="K120" s="226">
        <v>94.77</v>
      </c>
      <c r="L120" s="613">
        <f t="shared" si="13"/>
        <v>12075.729642157561</v>
      </c>
      <c r="M120" s="607"/>
      <c r="N120" s="666"/>
      <c r="AQ120" s="576"/>
    </row>
    <row r="121" spans="1:43" ht="27" customHeight="1">
      <c r="A121" s="611" t="s">
        <v>35</v>
      </c>
      <c r="B121" s="615" t="s">
        <v>119</v>
      </c>
      <c r="C121" s="616" t="s">
        <v>24</v>
      </c>
      <c r="D121" s="31">
        <v>2.0822</v>
      </c>
      <c r="E121" s="158">
        <v>0.7688</v>
      </c>
      <c r="F121" s="609">
        <f t="shared" si="14"/>
        <v>2.851</v>
      </c>
      <c r="G121" s="225">
        <v>2.6828</v>
      </c>
      <c r="H121" s="40"/>
      <c r="I121" s="609">
        <f t="shared" si="15"/>
        <v>2.6828</v>
      </c>
      <c r="J121" s="225">
        <v>0.2405</v>
      </c>
      <c r="K121" s="225">
        <v>0.445</v>
      </c>
      <c r="L121" s="610">
        <f t="shared" si="13"/>
        <v>6.2193000000000005</v>
      </c>
      <c r="M121" s="607"/>
      <c r="N121" s="666"/>
      <c r="AQ121" s="576"/>
    </row>
    <row r="122" spans="1:43" ht="27" customHeight="1">
      <c r="A122" s="611"/>
      <c r="B122" s="602"/>
      <c r="C122" s="633" t="s">
        <v>29</v>
      </c>
      <c r="D122" s="650">
        <v>2533.496428228987</v>
      </c>
      <c r="E122" s="163">
        <v>411.777</v>
      </c>
      <c r="F122" s="612">
        <f t="shared" si="14"/>
        <v>2945.273428228987</v>
      </c>
      <c r="G122" s="226">
        <v>7597.604</v>
      </c>
      <c r="H122" s="67"/>
      <c r="I122" s="612">
        <f t="shared" si="15"/>
        <v>7597.604</v>
      </c>
      <c r="J122" s="226">
        <v>200.535</v>
      </c>
      <c r="K122" s="226">
        <v>246.622</v>
      </c>
      <c r="L122" s="613">
        <f t="shared" si="13"/>
        <v>10990.034428228986</v>
      </c>
      <c r="M122" s="607"/>
      <c r="N122" s="666"/>
      <c r="AQ122" s="576"/>
    </row>
    <row r="123" spans="1:43" ht="27" customHeight="1">
      <c r="A123" s="607"/>
      <c r="B123" s="615" t="s">
        <v>31</v>
      </c>
      <c r="C123" s="616" t="s">
        <v>24</v>
      </c>
      <c r="D123" s="31">
        <v>5.3812</v>
      </c>
      <c r="E123" s="158">
        <v>0.1874</v>
      </c>
      <c r="F123" s="609">
        <f t="shared" si="14"/>
        <v>5.5686</v>
      </c>
      <c r="G123" s="225">
        <v>17.7601</v>
      </c>
      <c r="H123" s="40"/>
      <c r="I123" s="609">
        <f t="shared" si="15"/>
        <v>17.7601</v>
      </c>
      <c r="J123" s="225">
        <v>27.6655</v>
      </c>
      <c r="K123" s="225">
        <v>1.431</v>
      </c>
      <c r="L123" s="610">
        <f t="shared" si="13"/>
        <v>52.4252</v>
      </c>
      <c r="M123" s="607"/>
      <c r="N123" s="666"/>
      <c r="AQ123" s="576"/>
    </row>
    <row r="124" spans="1:43" ht="27" customHeight="1">
      <c r="A124" s="607"/>
      <c r="B124" s="602" t="s">
        <v>120</v>
      </c>
      <c r="C124" s="602" t="s">
        <v>29</v>
      </c>
      <c r="D124" s="66">
        <v>2359.6542262919843</v>
      </c>
      <c r="E124" s="163">
        <v>389.124</v>
      </c>
      <c r="F124" s="612">
        <f t="shared" si="14"/>
        <v>2748.7782262919845</v>
      </c>
      <c r="G124" s="226">
        <v>7352.802</v>
      </c>
      <c r="H124" s="67"/>
      <c r="I124" s="612">
        <f t="shared" si="15"/>
        <v>7352.802</v>
      </c>
      <c r="J124" s="226">
        <v>4693.057</v>
      </c>
      <c r="K124" s="226">
        <v>231.541</v>
      </c>
      <c r="L124" s="613">
        <f t="shared" si="13"/>
        <v>15026.178226291982</v>
      </c>
      <c r="M124" s="607"/>
      <c r="N124" s="666"/>
      <c r="AQ124" s="576"/>
    </row>
    <row r="125" spans="1:43" ht="27" customHeight="1">
      <c r="A125" s="607"/>
      <c r="B125" s="615" t="s">
        <v>36</v>
      </c>
      <c r="C125" s="616" t="s">
        <v>24</v>
      </c>
      <c r="D125" s="30">
        <f aca="true" t="shared" si="18" ref="D125:K126">D103+D105+D107+D109+D111+D113+D115+D117+D119+D121+D123</f>
        <v>17.6655</v>
      </c>
      <c r="E125" s="188">
        <f t="shared" si="18"/>
        <v>6.0224</v>
      </c>
      <c r="F125" s="609">
        <f t="shared" si="18"/>
        <v>23.6879</v>
      </c>
      <c r="G125" s="566">
        <f>G103+G105+G107+G109+G111+G113+G115+G117+G119+G121+G123</f>
        <v>155.25599999999997</v>
      </c>
      <c r="H125" s="45"/>
      <c r="I125" s="609">
        <f>I103+I105+I107+I109+I111+I113+I115+I117+I119+I121+I123</f>
        <v>155.25599999999997</v>
      </c>
      <c r="J125" s="233">
        <v>38.2146</v>
      </c>
      <c r="K125" s="233">
        <f t="shared" si="18"/>
        <v>213.2427</v>
      </c>
      <c r="L125" s="610">
        <f>F125+J125+I125+K125</f>
        <v>430.4012</v>
      </c>
      <c r="M125" s="607"/>
      <c r="N125" s="666"/>
      <c r="AQ125" s="576"/>
    </row>
    <row r="126" spans="1:43" ht="27" customHeight="1">
      <c r="A126" s="600"/>
      <c r="B126" s="602"/>
      <c r="C126" s="602" t="s">
        <v>29</v>
      </c>
      <c r="D126" s="617">
        <f t="shared" si="18"/>
        <v>11371.411926703728</v>
      </c>
      <c r="E126" s="368">
        <f t="shared" si="18"/>
        <v>4922.179</v>
      </c>
      <c r="F126" s="612">
        <f t="shared" si="18"/>
        <v>16293.590926703728</v>
      </c>
      <c r="G126" s="568">
        <f>G104+G106+G108+G110+G112+G114+G116+G118+G120+G122+G124</f>
        <v>113678.107</v>
      </c>
      <c r="H126" s="44"/>
      <c r="I126" s="612">
        <f>I104+I106+I108+I110+I112+I114+I116+I118+I120+I122+I124</f>
        <v>113678.107</v>
      </c>
      <c r="J126" s="528">
        <v>13770.498</v>
      </c>
      <c r="K126" s="568">
        <f t="shared" si="18"/>
        <v>27209.942000000003</v>
      </c>
      <c r="L126" s="613">
        <f t="shared" si="13"/>
        <v>170952.13792670376</v>
      </c>
      <c r="M126" s="607"/>
      <c r="N126" s="666"/>
      <c r="AQ126" s="576"/>
    </row>
    <row r="127" spans="1:43" ht="27" customHeight="1">
      <c r="A127" s="607" t="s">
        <v>128</v>
      </c>
      <c r="B127" s="615" t="s">
        <v>121</v>
      </c>
      <c r="C127" s="616" t="s">
        <v>24</v>
      </c>
      <c r="D127" s="31"/>
      <c r="E127" s="158"/>
      <c r="F127" s="609"/>
      <c r="G127" s="225"/>
      <c r="H127" s="40"/>
      <c r="I127" s="609"/>
      <c r="J127" s="543">
        <v>0</v>
      </c>
      <c r="K127" s="225"/>
      <c r="L127" s="651">
        <f t="shared" si="13"/>
        <v>0</v>
      </c>
      <c r="M127" s="607"/>
      <c r="N127" s="666"/>
      <c r="AQ127" s="576"/>
    </row>
    <row r="128" spans="1:43" ht="27" customHeight="1">
      <c r="A128" s="607" t="s">
        <v>128</v>
      </c>
      <c r="B128" s="602"/>
      <c r="C128" s="602" t="s">
        <v>29</v>
      </c>
      <c r="D128" s="66"/>
      <c r="E128" s="163"/>
      <c r="F128" s="612"/>
      <c r="G128" s="226"/>
      <c r="H128" s="67"/>
      <c r="I128" s="612"/>
      <c r="J128" s="226">
        <v>17.895</v>
      </c>
      <c r="K128" s="226"/>
      <c r="L128" s="613">
        <f t="shared" si="13"/>
        <v>17.895</v>
      </c>
      <c r="M128" s="607"/>
      <c r="N128" s="666"/>
      <c r="AQ128" s="576"/>
    </row>
    <row r="129" spans="1:43" ht="27" customHeight="1">
      <c r="A129" s="611" t="s">
        <v>122</v>
      </c>
      <c r="B129" s="615" t="s">
        <v>123</v>
      </c>
      <c r="C129" s="616" t="s">
        <v>24</v>
      </c>
      <c r="D129" s="31"/>
      <c r="E129" s="158"/>
      <c r="F129" s="609"/>
      <c r="G129" s="225"/>
      <c r="H129" s="40"/>
      <c r="I129" s="609"/>
      <c r="J129" s="225">
        <v>2.5375</v>
      </c>
      <c r="K129" s="225"/>
      <c r="L129" s="610">
        <f t="shared" si="13"/>
        <v>2.5375</v>
      </c>
      <c r="M129" s="607"/>
      <c r="N129" s="666"/>
      <c r="AQ129" s="576"/>
    </row>
    <row r="130" spans="1:43" ht="27" customHeight="1">
      <c r="A130" s="611"/>
      <c r="B130" s="602"/>
      <c r="C130" s="602" t="s">
        <v>29</v>
      </c>
      <c r="D130" s="66"/>
      <c r="E130" s="163"/>
      <c r="F130" s="612"/>
      <c r="G130" s="226"/>
      <c r="H130" s="67"/>
      <c r="I130" s="612"/>
      <c r="J130" s="226">
        <v>686.791</v>
      </c>
      <c r="K130" s="226"/>
      <c r="L130" s="613">
        <f t="shared" si="13"/>
        <v>686.791</v>
      </c>
      <c r="M130" s="607"/>
      <c r="N130" s="666"/>
      <c r="AQ130" s="576"/>
    </row>
    <row r="131" spans="1:43" ht="27" customHeight="1">
      <c r="A131" s="611" t="s">
        <v>124</v>
      </c>
      <c r="B131" s="615" t="s">
        <v>31</v>
      </c>
      <c r="C131" s="615" t="s">
        <v>24</v>
      </c>
      <c r="D131" s="70"/>
      <c r="E131" s="199"/>
      <c r="F131" s="634"/>
      <c r="G131" s="238">
        <v>0.1196</v>
      </c>
      <c r="H131" s="71"/>
      <c r="I131" s="634">
        <f t="shared" si="15"/>
        <v>0.1196</v>
      </c>
      <c r="J131" s="238">
        <v>0.3761</v>
      </c>
      <c r="K131" s="238"/>
      <c r="L131" s="635">
        <f t="shared" si="13"/>
        <v>0.4957</v>
      </c>
      <c r="M131" s="607"/>
      <c r="N131" s="666"/>
      <c r="AQ131" s="576"/>
    </row>
    <row r="132" spans="1:43" ht="27" customHeight="1">
      <c r="A132" s="611"/>
      <c r="B132" s="615" t="s">
        <v>125</v>
      </c>
      <c r="C132" s="616" t="s">
        <v>126</v>
      </c>
      <c r="D132" s="445"/>
      <c r="E132" s="446"/>
      <c r="F132" s="637"/>
      <c r="G132" s="447"/>
      <c r="H132" s="448"/>
      <c r="I132" s="637"/>
      <c r="J132" s="447"/>
      <c r="K132" s="447"/>
      <c r="L132" s="638"/>
      <c r="M132" s="607"/>
      <c r="N132" s="666"/>
      <c r="AQ132" s="576"/>
    </row>
    <row r="133" spans="1:43" ht="27" customHeight="1">
      <c r="A133" s="611" t="s">
        <v>35</v>
      </c>
      <c r="B133" s="602"/>
      <c r="C133" s="602" t="s">
        <v>29</v>
      </c>
      <c r="D133" s="66"/>
      <c r="E133" s="163"/>
      <c r="F133" s="612"/>
      <c r="G133" s="239">
        <v>261.835</v>
      </c>
      <c r="H133" s="67"/>
      <c r="I133" s="612">
        <f t="shared" si="15"/>
        <v>261.835</v>
      </c>
      <c r="J133" s="226">
        <v>289.874</v>
      </c>
      <c r="K133" s="571"/>
      <c r="L133" s="613">
        <f t="shared" si="13"/>
        <v>551.7090000000001</v>
      </c>
      <c r="M133" s="607"/>
      <c r="N133" s="666"/>
      <c r="AQ133" s="576"/>
    </row>
    <row r="134" spans="1:43" ht="27" customHeight="1">
      <c r="A134" s="607"/>
      <c r="B134" s="615" t="s">
        <v>128</v>
      </c>
      <c r="C134" s="615" t="s">
        <v>24</v>
      </c>
      <c r="D134" s="652"/>
      <c r="E134" s="653"/>
      <c r="F134" s="634"/>
      <c r="G134" s="654">
        <f>G127+G129+G131</f>
        <v>0.1196</v>
      </c>
      <c r="H134" s="655"/>
      <c r="I134" s="634">
        <f>I127+I129+I131</f>
        <v>0.1196</v>
      </c>
      <c r="J134" s="654">
        <f>J127+J129+J131</f>
        <v>2.9136</v>
      </c>
      <c r="K134" s="654"/>
      <c r="L134" s="635">
        <f t="shared" si="13"/>
        <v>3.0332000000000003</v>
      </c>
      <c r="M134" s="607"/>
      <c r="N134" s="666"/>
      <c r="AQ134" s="576"/>
    </row>
    <row r="135" spans="1:43" ht="27" customHeight="1">
      <c r="A135" s="607"/>
      <c r="B135" s="615" t="s">
        <v>36</v>
      </c>
      <c r="C135" s="636" t="s">
        <v>126</v>
      </c>
      <c r="D135" s="474"/>
      <c r="E135" s="475"/>
      <c r="F135" s="637"/>
      <c r="G135" s="476"/>
      <c r="H135" s="477"/>
      <c r="I135" s="637"/>
      <c r="J135" s="476"/>
      <c r="K135" s="476"/>
      <c r="L135" s="638"/>
      <c r="M135" s="607"/>
      <c r="N135" s="666"/>
      <c r="AQ135" s="576"/>
    </row>
    <row r="136" spans="1:43" ht="27" customHeight="1">
      <c r="A136" s="600"/>
      <c r="B136" s="602"/>
      <c r="C136" s="602" t="s">
        <v>29</v>
      </c>
      <c r="D136" s="617"/>
      <c r="E136" s="368"/>
      <c r="F136" s="641"/>
      <c r="G136" s="536">
        <f>G128+G130+G133</f>
        <v>261.835</v>
      </c>
      <c r="H136" s="44"/>
      <c r="I136" s="641">
        <f>I128+I130+I133</f>
        <v>261.835</v>
      </c>
      <c r="J136" s="528">
        <f>J128+J130+J133</f>
        <v>994.5600000000001</v>
      </c>
      <c r="K136" s="528"/>
      <c r="L136" s="613">
        <f t="shared" si="13"/>
        <v>1256.395</v>
      </c>
      <c r="M136" s="607"/>
      <c r="N136" s="666"/>
      <c r="AQ136" s="576"/>
    </row>
    <row r="137" spans="1:43" ht="27" customHeight="1">
      <c r="A137" s="607"/>
      <c r="B137" s="1" t="s">
        <v>128</v>
      </c>
      <c r="C137" s="616" t="s">
        <v>24</v>
      </c>
      <c r="D137" s="30">
        <f aca="true" t="shared" si="19" ref="D137:K137">D134+D125+D101</f>
        <v>268.3964500000001</v>
      </c>
      <c r="E137" s="188">
        <f t="shared" si="19"/>
        <v>802.2844999999999</v>
      </c>
      <c r="F137" s="609">
        <f>F134+F125+F101</f>
        <v>1070.68095</v>
      </c>
      <c r="G137" s="233">
        <f t="shared" si="19"/>
        <v>7171.8591</v>
      </c>
      <c r="H137" s="30"/>
      <c r="I137" s="609">
        <f>I134+I125+I101</f>
        <v>7171.8591</v>
      </c>
      <c r="J137" s="566">
        <f t="shared" si="19"/>
        <v>1346.2453000000003</v>
      </c>
      <c r="K137" s="566">
        <f t="shared" si="19"/>
        <v>2066.2443</v>
      </c>
      <c r="L137" s="610">
        <f>F137+J137+I137+K137</f>
        <v>11655.02965</v>
      </c>
      <c r="M137" s="607"/>
      <c r="N137" s="666"/>
      <c r="AQ137" s="576"/>
    </row>
    <row r="138" spans="1:43" ht="27" customHeight="1">
      <c r="A138" s="607"/>
      <c r="B138" s="1" t="s">
        <v>127</v>
      </c>
      <c r="C138" s="616" t="s">
        <v>126</v>
      </c>
      <c r="D138" s="30"/>
      <c r="E138" s="188"/>
      <c r="F138" s="609"/>
      <c r="G138" s="233"/>
      <c r="H138" s="45"/>
      <c r="I138" s="609"/>
      <c r="J138" s="566"/>
      <c r="K138" s="566"/>
      <c r="L138" s="610"/>
      <c r="M138" s="607"/>
      <c r="N138" s="666"/>
      <c r="AQ138" s="576"/>
    </row>
    <row r="139" spans="1:43" ht="27" customHeight="1" thickBot="1">
      <c r="A139" s="621"/>
      <c r="B139" s="38"/>
      <c r="C139" s="622" t="s">
        <v>29</v>
      </c>
      <c r="D139" s="648">
        <f aca="true" t="shared" si="20" ref="D139:K139">D136+D126+D102</f>
        <v>147186.79400000002</v>
      </c>
      <c r="E139" s="573">
        <f t="shared" si="20"/>
        <v>335601.382</v>
      </c>
      <c r="F139" s="647">
        <f>F136+F126+F102</f>
        <v>482788.17600000004</v>
      </c>
      <c r="G139" s="574">
        <f t="shared" si="20"/>
        <v>1350670.888</v>
      </c>
      <c r="H139" s="648"/>
      <c r="I139" s="647">
        <f>I136+I126+I102</f>
        <v>1350670.888</v>
      </c>
      <c r="J139" s="575">
        <f t="shared" si="20"/>
        <v>353530.35099999997</v>
      </c>
      <c r="K139" s="575">
        <f t="shared" si="20"/>
        <v>568745.251</v>
      </c>
      <c r="L139" s="624">
        <f>F139+J139+I139+K139</f>
        <v>2755734.666</v>
      </c>
      <c r="M139" s="607"/>
      <c r="N139" s="666"/>
      <c r="AQ139" s="576"/>
    </row>
    <row r="140" spans="1:43" ht="26.25" customHeight="1">
      <c r="A140" s="1"/>
      <c r="B140" s="1"/>
      <c r="C140" s="1"/>
      <c r="D140" s="576"/>
      <c r="E140" s="506"/>
      <c r="F140" s="1"/>
      <c r="G140" s="295"/>
      <c r="H140" s="1"/>
      <c r="I140" s="1"/>
      <c r="J140" s="507"/>
      <c r="K140" s="507"/>
      <c r="L140" s="1"/>
      <c r="M140" s="1"/>
      <c r="AQ140" s="576"/>
    </row>
    <row r="141" spans="1:43" ht="26.25" customHeight="1">
      <c r="A141" s="1"/>
      <c r="B141" s="1"/>
      <c r="C141" s="1"/>
      <c r="D141" s="576"/>
      <c r="E141" s="506"/>
      <c r="F141" s="1"/>
      <c r="G141" s="295"/>
      <c r="H141" s="1"/>
      <c r="I141" s="1"/>
      <c r="J141" s="507"/>
      <c r="K141" s="507"/>
      <c r="L141" s="1"/>
      <c r="M141" s="1"/>
      <c r="N141" s="666"/>
      <c r="AQ141" s="576"/>
    </row>
    <row r="142" spans="1:43" ht="26.25" customHeight="1">
      <c r="A142" s="1"/>
      <c r="B142" s="1"/>
      <c r="C142" s="1"/>
      <c r="D142" s="576"/>
      <c r="E142" s="506"/>
      <c r="F142" s="1"/>
      <c r="G142" s="295"/>
      <c r="H142" s="1"/>
      <c r="I142" s="1"/>
      <c r="J142" s="507"/>
      <c r="K142" s="507"/>
      <c r="L142" s="1"/>
      <c r="M142" s="1"/>
      <c r="N142" s="666"/>
      <c r="AQ142" s="576"/>
    </row>
    <row r="143" spans="1:43" ht="26.25" customHeight="1">
      <c r="A143" s="1"/>
      <c r="B143" s="1"/>
      <c r="C143" s="1"/>
      <c r="D143" s="576"/>
      <c r="E143" s="506"/>
      <c r="F143" s="1"/>
      <c r="G143" s="295"/>
      <c r="H143" s="1"/>
      <c r="I143" s="1"/>
      <c r="J143" s="507"/>
      <c r="K143" s="507"/>
      <c r="L143" s="1"/>
      <c r="M143" s="1"/>
      <c r="N143" s="666"/>
      <c r="AQ143" s="576"/>
    </row>
    <row r="144" spans="1:43" ht="26.25" customHeight="1">
      <c r="A144" s="1"/>
      <c r="B144" s="1"/>
      <c r="C144" s="1"/>
      <c r="D144" s="576"/>
      <c r="E144" s="506"/>
      <c r="F144" s="1"/>
      <c r="G144" s="295"/>
      <c r="H144" s="1"/>
      <c r="I144" s="1"/>
      <c r="J144" s="507"/>
      <c r="K144" s="507"/>
      <c r="L144" s="1"/>
      <c r="M144" s="1"/>
      <c r="N144" s="666"/>
      <c r="AQ144" s="576"/>
    </row>
    <row r="145" spans="1:43" ht="26.25" customHeight="1">
      <c r="A145" s="1"/>
      <c r="B145" s="1"/>
      <c r="C145" s="1"/>
      <c r="D145" s="576"/>
      <c r="E145" s="506"/>
      <c r="F145" s="1"/>
      <c r="G145" s="295"/>
      <c r="H145" s="1"/>
      <c r="I145" s="1"/>
      <c r="J145" s="507"/>
      <c r="K145" s="507"/>
      <c r="L145" s="1"/>
      <c r="M145" s="1"/>
      <c r="N145" s="666"/>
      <c r="AQ145" s="576"/>
    </row>
    <row r="146" spans="1:43" ht="26.25" customHeight="1">
      <c r="A146" s="1"/>
      <c r="B146" s="1"/>
      <c r="C146" s="1"/>
      <c r="D146" s="576"/>
      <c r="E146" s="506"/>
      <c r="F146" s="1"/>
      <c r="G146" s="295"/>
      <c r="H146" s="1"/>
      <c r="I146" s="1"/>
      <c r="J146" s="507"/>
      <c r="K146" s="507"/>
      <c r="L146" s="1"/>
      <c r="M146" s="1"/>
      <c r="N146" s="666"/>
      <c r="AQ146" s="576"/>
    </row>
    <row r="147" spans="1:43" ht="26.25" customHeight="1">
      <c r="A147" s="1"/>
      <c r="B147" s="1"/>
      <c r="C147" s="1"/>
      <c r="D147" s="576"/>
      <c r="E147" s="506"/>
      <c r="F147" s="1"/>
      <c r="G147" s="295"/>
      <c r="H147" s="1"/>
      <c r="I147" s="1"/>
      <c r="J147" s="507"/>
      <c r="K147" s="507"/>
      <c r="L147" s="1"/>
      <c r="M147" s="1"/>
      <c r="AQ147" s="576"/>
    </row>
    <row r="148" spans="1:43" ht="26.25" customHeight="1">
      <c r="A148" s="1"/>
      <c r="B148" s="1"/>
      <c r="C148" s="1"/>
      <c r="D148" s="576"/>
      <c r="E148" s="506"/>
      <c r="F148" s="1"/>
      <c r="G148" s="295"/>
      <c r="H148" s="1"/>
      <c r="I148" s="1"/>
      <c r="J148" s="507"/>
      <c r="K148" s="507"/>
      <c r="L148" s="1"/>
      <c r="M148" s="1"/>
      <c r="AQ148" s="576"/>
    </row>
    <row r="149" spans="1:43" ht="26.25" customHeight="1">
      <c r="A149" s="1"/>
      <c r="B149" s="1"/>
      <c r="C149" s="1"/>
      <c r="D149" s="576"/>
      <c r="E149" s="506"/>
      <c r="F149" s="1"/>
      <c r="G149" s="295"/>
      <c r="H149" s="1"/>
      <c r="I149" s="1"/>
      <c r="J149" s="507"/>
      <c r="K149" s="507"/>
      <c r="L149" s="1"/>
      <c r="M149" s="1"/>
      <c r="AQ149" s="576"/>
    </row>
    <row r="150" spans="1:43" ht="26.25" customHeight="1">
      <c r="A150" s="1"/>
      <c r="B150" s="1"/>
      <c r="C150" s="1"/>
      <c r="D150" s="576"/>
      <c r="E150" s="506"/>
      <c r="F150" s="1"/>
      <c r="G150" s="295"/>
      <c r="H150" s="1"/>
      <c r="I150" s="1"/>
      <c r="J150" s="507"/>
      <c r="K150" s="507"/>
      <c r="L150" s="1"/>
      <c r="M150" s="1"/>
      <c r="AQ150" s="576"/>
    </row>
    <row r="151" spans="1:43" ht="26.25" customHeight="1">
      <c r="A151" s="1"/>
      <c r="B151" s="1"/>
      <c r="C151" s="1"/>
      <c r="D151" s="576"/>
      <c r="E151" s="506"/>
      <c r="F151" s="1"/>
      <c r="G151" s="295"/>
      <c r="H151" s="1"/>
      <c r="I151" s="1"/>
      <c r="J151" s="507"/>
      <c r="K151" s="507"/>
      <c r="L151" s="1"/>
      <c r="M151" s="1"/>
      <c r="AQ151" s="576"/>
    </row>
    <row r="152" spans="1:43" ht="26.25" customHeight="1">
      <c r="A152" s="1"/>
      <c r="B152" s="1"/>
      <c r="C152" s="1"/>
      <c r="D152" s="576"/>
      <c r="E152" s="506"/>
      <c r="F152" s="1"/>
      <c r="G152" s="295"/>
      <c r="H152" s="1"/>
      <c r="I152" s="1"/>
      <c r="J152" s="507"/>
      <c r="K152" s="507"/>
      <c r="L152" s="1"/>
      <c r="M152" s="1"/>
      <c r="AQ152" s="576"/>
    </row>
    <row r="153" spans="1:43" ht="26.25" customHeight="1">
      <c r="A153" s="1"/>
      <c r="B153" s="1"/>
      <c r="C153" s="1"/>
      <c r="D153" s="576"/>
      <c r="E153" s="506"/>
      <c r="F153" s="1"/>
      <c r="G153" s="295"/>
      <c r="H153" s="1"/>
      <c r="I153" s="1"/>
      <c r="J153" s="507"/>
      <c r="K153" s="507"/>
      <c r="L153" s="1"/>
      <c r="M153" s="1"/>
      <c r="AQ153" s="576"/>
    </row>
    <row r="154" spans="1:43" ht="26.25" customHeight="1">
      <c r="A154" s="1"/>
      <c r="B154" s="1"/>
      <c r="C154" s="1"/>
      <c r="D154" s="576"/>
      <c r="E154" s="506"/>
      <c r="F154" s="1"/>
      <c r="G154" s="295"/>
      <c r="H154" s="1"/>
      <c r="I154" s="1"/>
      <c r="J154" s="507"/>
      <c r="K154" s="507"/>
      <c r="L154" s="1"/>
      <c r="M154" s="1"/>
      <c r="AQ154" s="576"/>
    </row>
    <row r="155" spans="1:43" ht="26.25" customHeight="1">
      <c r="A155" s="1"/>
      <c r="B155" s="1"/>
      <c r="C155" s="1"/>
      <c r="D155" s="576"/>
      <c r="E155" s="506"/>
      <c r="F155" s="1"/>
      <c r="G155" s="295"/>
      <c r="H155" s="1"/>
      <c r="I155" s="1"/>
      <c r="J155" s="507"/>
      <c r="K155" s="507"/>
      <c r="L155" s="1"/>
      <c r="M155" s="1"/>
      <c r="AQ155" s="576"/>
    </row>
    <row r="156" spans="1:43" ht="26.25" customHeight="1">
      <c r="A156" s="1"/>
      <c r="B156" s="1"/>
      <c r="C156" s="1"/>
      <c r="D156" s="576"/>
      <c r="E156" s="506"/>
      <c r="F156" s="1"/>
      <c r="G156" s="295"/>
      <c r="H156" s="1"/>
      <c r="I156" s="1"/>
      <c r="J156" s="507"/>
      <c r="K156" s="507"/>
      <c r="L156" s="1"/>
      <c r="M156" s="1"/>
      <c r="AQ156" s="576"/>
    </row>
    <row r="157" spans="1:43" ht="26.25" customHeight="1">
      <c r="A157" s="1"/>
      <c r="B157" s="1"/>
      <c r="C157" s="1"/>
      <c r="D157" s="576"/>
      <c r="E157" s="506"/>
      <c r="F157" s="1"/>
      <c r="G157" s="295"/>
      <c r="H157" s="1"/>
      <c r="I157" s="1"/>
      <c r="J157" s="507"/>
      <c r="K157" s="507"/>
      <c r="L157" s="1"/>
      <c r="M157" s="1"/>
      <c r="AQ157" s="576"/>
    </row>
    <row r="158" spans="1:43" ht="26.25" customHeight="1">
      <c r="A158" s="1"/>
      <c r="B158" s="1"/>
      <c r="C158" s="1"/>
      <c r="D158" s="576"/>
      <c r="E158" s="506"/>
      <c r="F158" s="1"/>
      <c r="G158" s="295"/>
      <c r="H158" s="1"/>
      <c r="I158" s="1"/>
      <c r="J158" s="507"/>
      <c r="K158" s="507"/>
      <c r="L158" s="1"/>
      <c r="M158" s="1"/>
      <c r="AQ158" s="576"/>
    </row>
    <row r="159" spans="1:43" ht="26.25" customHeight="1">
      <c r="A159" s="1"/>
      <c r="B159" s="1"/>
      <c r="C159" s="1"/>
      <c r="D159" s="576"/>
      <c r="E159" s="506"/>
      <c r="F159" s="1"/>
      <c r="G159" s="295"/>
      <c r="H159" s="1"/>
      <c r="I159" s="1"/>
      <c r="J159" s="507"/>
      <c r="K159" s="507"/>
      <c r="L159" s="1"/>
      <c r="M159" s="1"/>
      <c r="AQ159" s="576"/>
    </row>
    <row r="160" spans="1:43" ht="26.25" customHeight="1">
      <c r="A160" s="1"/>
      <c r="B160" s="1"/>
      <c r="C160" s="1"/>
      <c r="D160" s="576"/>
      <c r="E160" s="506"/>
      <c r="F160" s="1"/>
      <c r="G160" s="295"/>
      <c r="H160" s="1"/>
      <c r="I160" s="1"/>
      <c r="J160" s="507"/>
      <c r="K160" s="507"/>
      <c r="L160" s="1"/>
      <c r="M160" s="1"/>
      <c r="AQ160" s="576"/>
    </row>
    <row r="161" spans="1:43" ht="26.25" customHeight="1">
      <c r="A161" s="1"/>
      <c r="B161" s="1"/>
      <c r="C161" s="1"/>
      <c r="D161" s="576"/>
      <c r="E161" s="506"/>
      <c r="F161" s="1"/>
      <c r="G161" s="295"/>
      <c r="H161" s="1"/>
      <c r="I161" s="1"/>
      <c r="J161" s="507"/>
      <c r="K161" s="507"/>
      <c r="L161" s="1"/>
      <c r="M161" s="1"/>
      <c r="AQ161" s="576"/>
    </row>
    <row r="162" spans="1:43" ht="26.25" customHeight="1">
      <c r="A162" s="1"/>
      <c r="B162" s="1"/>
      <c r="C162" s="1"/>
      <c r="D162" s="576"/>
      <c r="E162" s="506"/>
      <c r="F162" s="1"/>
      <c r="G162" s="295"/>
      <c r="H162" s="1"/>
      <c r="I162" s="1"/>
      <c r="J162" s="507"/>
      <c r="K162" s="507"/>
      <c r="L162" s="1"/>
      <c r="M162" s="1"/>
      <c r="AQ162" s="576"/>
    </row>
    <row r="163" spans="1:43" ht="26.25" customHeight="1">
      <c r="A163" s="1"/>
      <c r="B163" s="1"/>
      <c r="C163" s="1"/>
      <c r="D163" s="576"/>
      <c r="E163" s="506"/>
      <c r="F163" s="1"/>
      <c r="G163" s="295"/>
      <c r="H163" s="1"/>
      <c r="I163" s="1"/>
      <c r="J163" s="507"/>
      <c r="K163" s="507"/>
      <c r="L163" s="1"/>
      <c r="M163" s="1"/>
      <c r="AQ163" s="576"/>
    </row>
    <row r="164" spans="1:43" ht="26.25" customHeight="1">
      <c r="A164" s="1"/>
      <c r="B164" s="1"/>
      <c r="C164" s="1"/>
      <c r="D164" s="576"/>
      <c r="E164" s="506"/>
      <c r="F164" s="1"/>
      <c r="G164" s="295"/>
      <c r="H164" s="1"/>
      <c r="I164" s="1"/>
      <c r="J164" s="507"/>
      <c r="K164" s="507"/>
      <c r="L164" s="1"/>
      <c r="M164" s="1"/>
      <c r="AQ164" s="576"/>
    </row>
    <row r="165" spans="1:43" ht="26.25" customHeight="1">
      <c r="A165" s="1"/>
      <c r="B165" s="1"/>
      <c r="C165" s="1"/>
      <c r="D165" s="576"/>
      <c r="E165" s="506"/>
      <c r="F165" s="1"/>
      <c r="G165" s="295"/>
      <c r="H165" s="1"/>
      <c r="I165" s="1"/>
      <c r="J165" s="507"/>
      <c r="K165" s="507"/>
      <c r="L165" s="1"/>
      <c r="M165" s="1"/>
      <c r="AQ165" s="576"/>
    </row>
    <row r="166" spans="1:43" ht="26.25" customHeight="1">
      <c r="A166" s="1"/>
      <c r="B166" s="1"/>
      <c r="C166" s="1"/>
      <c r="D166" s="576"/>
      <c r="E166" s="506"/>
      <c r="F166" s="1"/>
      <c r="G166" s="295"/>
      <c r="H166" s="1"/>
      <c r="I166" s="1"/>
      <c r="J166" s="507"/>
      <c r="K166" s="507"/>
      <c r="L166" s="1"/>
      <c r="M166" s="1"/>
      <c r="AQ166" s="576"/>
    </row>
    <row r="167" spans="1:43" ht="26.25" customHeight="1">
      <c r="A167" s="1"/>
      <c r="B167" s="1"/>
      <c r="C167" s="1"/>
      <c r="D167" s="576"/>
      <c r="E167" s="506"/>
      <c r="F167" s="1"/>
      <c r="G167" s="295"/>
      <c r="H167" s="1"/>
      <c r="I167" s="1"/>
      <c r="J167" s="507"/>
      <c r="K167" s="507"/>
      <c r="L167" s="1"/>
      <c r="M167" s="1"/>
      <c r="AQ167" s="576"/>
    </row>
    <row r="168" spans="1:43" ht="26.25" customHeight="1">
      <c r="A168" s="1"/>
      <c r="B168" s="1"/>
      <c r="C168" s="1"/>
      <c r="D168" s="576"/>
      <c r="E168" s="506"/>
      <c r="F168" s="1"/>
      <c r="G168" s="295"/>
      <c r="H168" s="1"/>
      <c r="I168" s="1"/>
      <c r="J168" s="507"/>
      <c r="K168" s="507"/>
      <c r="L168" s="1"/>
      <c r="M168" s="1"/>
      <c r="AQ168" s="576"/>
    </row>
    <row r="169" spans="1:43" ht="26.25" customHeight="1">
      <c r="A169" s="1"/>
      <c r="B169" s="1"/>
      <c r="C169" s="1"/>
      <c r="D169" s="576"/>
      <c r="E169" s="506"/>
      <c r="F169" s="1"/>
      <c r="G169" s="295"/>
      <c r="H169" s="1"/>
      <c r="I169" s="1"/>
      <c r="J169" s="507"/>
      <c r="K169" s="507"/>
      <c r="L169" s="1"/>
      <c r="M169" s="1"/>
      <c r="AQ169" s="576"/>
    </row>
    <row r="170" spans="1:43" ht="26.25" customHeight="1">
      <c r="A170" s="1"/>
      <c r="B170" s="1"/>
      <c r="C170" s="1"/>
      <c r="D170" s="576"/>
      <c r="E170" s="506"/>
      <c r="F170" s="1"/>
      <c r="G170" s="295"/>
      <c r="H170" s="1"/>
      <c r="I170" s="1"/>
      <c r="J170" s="507"/>
      <c r="K170" s="507"/>
      <c r="L170" s="1"/>
      <c r="M170" s="1"/>
      <c r="AQ170" s="576"/>
    </row>
    <row r="171" spans="1:43" ht="26.25" customHeight="1">
      <c r="A171" s="1"/>
      <c r="B171" s="1"/>
      <c r="C171" s="1"/>
      <c r="D171" s="576"/>
      <c r="E171" s="506"/>
      <c r="F171" s="1"/>
      <c r="G171" s="295"/>
      <c r="H171" s="1"/>
      <c r="I171" s="1"/>
      <c r="J171" s="507"/>
      <c r="K171" s="507"/>
      <c r="L171" s="1"/>
      <c r="M171" s="1"/>
      <c r="AQ171" s="576"/>
    </row>
    <row r="172" spans="1:43" ht="26.25" customHeight="1">
      <c r="A172" s="1"/>
      <c r="B172" s="1"/>
      <c r="C172" s="1"/>
      <c r="D172" s="576"/>
      <c r="E172" s="506"/>
      <c r="F172" s="1"/>
      <c r="G172" s="295"/>
      <c r="H172" s="1"/>
      <c r="I172" s="1"/>
      <c r="J172" s="507"/>
      <c r="K172" s="507"/>
      <c r="L172" s="1"/>
      <c r="M172" s="1"/>
      <c r="AQ172" s="576"/>
    </row>
    <row r="173" spans="1:43" ht="26.25" customHeight="1">
      <c r="A173" s="1"/>
      <c r="B173" s="1"/>
      <c r="C173" s="1"/>
      <c r="D173" s="576"/>
      <c r="E173" s="506"/>
      <c r="F173" s="1"/>
      <c r="G173" s="295"/>
      <c r="H173" s="1"/>
      <c r="I173" s="1"/>
      <c r="J173" s="507"/>
      <c r="K173" s="507"/>
      <c r="L173" s="1"/>
      <c r="M173" s="1"/>
      <c r="AQ173" s="576"/>
    </row>
    <row r="174" spans="1:43" ht="26.25" customHeight="1">
      <c r="A174" s="1"/>
      <c r="B174" s="1"/>
      <c r="C174" s="1"/>
      <c r="D174" s="576"/>
      <c r="E174" s="506"/>
      <c r="F174" s="1"/>
      <c r="G174" s="295"/>
      <c r="H174" s="1"/>
      <c r="I174" s="1"/>
      <c r="J174" s="507"/>
      <c r="K174" s="507"/>
      <c r="L174" s="1"/>
      <c r="M174" s="1"/>
      <c r="AQ174" s="576"/>
    </row>
    <row r="175" spans="1:43" ht="26.25" customHeight="1">
      <c r="A175" s="1"/>
      <c r="B175" s="1"/>
      <c r="C175" s="1"/>
      <c r="D175" s="576"/>
      <c r="E175" s="506"/>
      <c r="F175" s="1"/>
      <c r="G175" s="295"/>
      <c r="H175" s="1"/>
      <c r="I175" s="1"/>
      <c r="J175" s="507"/>
      <c r="K175" s="507"/>
      <c r="L175" s="1"/>
      <c r="M175" s="1"/>
      <c r="AQ175" s="576"/>
    </row>
    <row r="176" spans="1:43" ht="26.25" customHeight="1">
      <c r="A176" s="1"/>
      <c r="B176" s="1"/>
      <c r="C176" s="1"/>
      <c r="D176" s="576"/>
      <c r="E176" s="506"/>
      <c r="F176" s="1"/>
      <c r="G176" s="295"/>
      <c r="H176" s="1"/>
      <c r="I176" s="1"/>
      <c r="J176" s="507"/>
      <c r="K176" s="507"/>
      <c r="L176" s="1"/>
      <c r="M176" s="1"/>
      <c r="AQ176" s="576"/>
    </row>
    <row r="177" spans="1:43" ht="26.25" customHeight="1">
      <c r="A177" s="1"/>
      <c r="B177" s="1"/>
      <c r="C177" s="1"/>
      <c r="D177" s="576"/>
      <c r="E177" s="506"/>
      <c r="F177" s="1"/>
      <c r="G177" s="295"/>
      <c r="H177" s="1"/>
      <c r="I177" s="1"/>
      <c r="J177" s="507"/>
      <c r="K177" s="507"/>
      <c r="L177" s="1"/>
      <c r="M177" s="1"/>
      <c r="AQ177" s="576"/>
    </row>
    <row r="178" spans="1:43" ht="26.25" customHeight="1">
      <c r="A178" s="1"/>
      <c r="B178" s="1"/>
      <c r="C178" s="1"/>
      <c r="D178" s="576"/>
      <c r="E178" s="506"/>
      <c r="F178" s="1"/>
      <c r="G178" s="295"/>
      <c r="H178" s="1"/>
      <c r="I178" s="1"/>
      <c r="J178" s="507"/>
      <c r="K178" s="507"/>
      <c r="L178" s="1"/>
      <c r="M178" s="1"/>
      <c r="AQ178" s="576"/>
    </row>
    <row r="179" spans="1:43" ht="26.25" customHeight="1">
      <c r="A179" s="1"/>
      <c r="B179" s="1"/>
      <c r="C179" s="1"/>
      <c r="D179" s="576"/>
      <c r="E179" s="506"/>
      <c r="F179" s="1"/>
      <c r="G179" s="295"/>
      <c r="H179" s="1"/>
      <c r="I179" s="1"/>
      <c r="J179" s="507"/>
      <c r="K179" s="507"/>
      <c r="L179" s="1"/>
      <c r="M179" s="1"/>
      <c r="AQ179" s="576"/>
    </row>
    <row r="180" spans="1:43" ht="26.25" customHeight="1">
      <c r="A180" s="1"/>
      <c r="B180" s="1"/>
      <c r="C180" s="1"/>
      <c r="D180" s="576"/>
      <c r="E180" s="506"/>
      <c r="F180" s="1"/>
      <c r="G180" s="295"/>
      <c r="H180" s="1"/>
      <c r="I180" s="1"/>
      <c r="J180" s="507"/>
      <c r="K180" s="507"/>
      <c r="L180" s="1"/>
      <c r="M180" s="1"/>
      <c r="AQ180" s="576"/>
    </row>
    <row r="181" spans="1:43" ht="26.25" customHeight="1">
      <c r="A181" s="1"/>
      <c r="B181" s="1"/>
      <c r="C181" s="1"/>
      <c r="D181" s="576"/>
      <c r="E181" s="506"/>
      <c r="F181" s="1"/>
      <c r="G181" s="295"/>
      <c r="H181" s="1"/>
      <c r="I181" s="1"/>
      <c r="J181" s="507"/>
      <c r="K181" s="507"/>
      <c r="L181" s="1"/>
      <c r="M181" s="1"/>
      <c r="AQ181" s="576"/>
    </row>
    <row r="182" spans="1:43" ht="26.25" customHeight="1">
      <c r="A182" s="1"/>
      <c r="B182" s="1"/>
      <c r="C182" s="1"/>
      <c r="D182" s="576"/>
      <c r="E182" s="506"/>
      <c r="F182" s="1"/>
      <c r="G182" s="295"/>
      <c r="H182" s="1"/>
      <c r="I182" s="1"/>
      <c r="J182" s="507"/>
      <c r="K182" s="507"/>
      <c r="L182" s="1"/>
      <c r="M182" s="1"/>
      <c r="AQ182" s="576"/>
    </row>
    <row r="183" spans="1:43" ht="26.25" customHeight="1">
      <c r="A183" s="1"/>
      <c r="B183" s="1"/>
      <c r="C183" s="1"/>
      <c r="D183" s="576"/>
      <c r="E183" s="506"/>
      <c r="F183" s="1"/>
      <c r="G183" s="295"/>
      <c r="H183" s="1"/>
      <c r="I183" s="1"/>
      <c r="J183" s="507"/>
      <c r="K183" s="507"/>
      <c r="L183" s="1"/>
      <c r="M183" s="1"/>
      <c r="AQ183" s="576"/>
    </row>
    <row r="184" spans="1:43" ht="26.25" customHeight="1">
      <c r="A184" s="1"/>
      <c r="B184" s="1"/>
      <c r="C184" s="1"/>
      <c r="D184" s="576"/>
      <c r="E184" s="506"/>
      <c r="F184" s="1"/>
      <c r="G184" s="295"/>
      <c r="H184" s="1"/>
      <c r="I184" s="1"/>
      <c r="J184" s="507"/>
      <c r="K184" s="507"/>
      <c r="L184" s="1"/>
      <c r="M184" s="1"/>
      <c r="AQ184" s="576"/>
    </row>
    <row r="185" spans="1:43" ht="26.25" customHeight="1">
      <c r="A185" s="1"/>
      <c r="B185" s="1"/>
      <c r="C185" s="1"/>
      <c r="D185" s="576"/>
      <c r="E185" s="506"/>
      <c r="F185" s="1"/>
      <c r="G185" s="295"/>
      <c r="H185" s="1"/>
      <c r="I185" s="1"/>
      <c r="J185" s="507"/>
      <c r="K185" s="507"/>
      <c r="L185" s="1"/>
      <c r="M185" s="1"/>
      <c r="AQ185" s="576"/>
    </row>
    <row r="186" spans="1:43" ht="26.25" customHeight="1">
      <c r="A186" s="1"/>
      <c r="B186" s="1"/>
      <c r="C186" s="1"/>
      <c r="D186" s="576"/>
      <c r="E186" s="506"/>
      <c r="F186" s="1"/>
      <c r="G186" s="295"/>
      <c r="H186" s="1"/>
      <c r="I186" s="1"/>
      <c r="J186" s="507"/>
      <c r="K186" s="507"/>
      <c r="L186" s="1"/>
      <c r="M186" s="1"/>
      <c r="AQ186" s="576"/>
    </row>
    <row r="187" spans="1:43" ht="26.25" customHeight="1">
      <c r="A187" s="1"/>
      <c r="B187" s="1"/>
      <c r="C187" s="1"/>
      <c r="D187" s="576"/>
      <c r="E187" s="506"/>
      <c r="F187" s="1"/>
      <c r="G187" s="295"/>
      <c r="H187" s="1"/>
      <c r="I187" s="1"/>
      <c r="J187" s="507"/>
      <c r="K187" s="507"/>
      <c r="L187" s="1"/>
      <c r="M187" s="1"/>
      <c r="AQ187" s="576"/>
    </row>
    <row r="188" spans="1:43" ht="26.25" customHeight="1">
      <c r="A188" s="1"/>
      <c r="B188" s="1"/>
      <c r="C188" s="1"/>
      <c r="D188" s="576"/>
      <c r="E188" s="506"/>
      <c r="F188" s="1"/>
      <c r="G188" s="295"/>
      <c r="H188" s="1"/>
      <c r="I188" s="1"/>
      <c r="J188" s="507"/>
      <c r="K188" s="507"/>
      <c r="L188" s="1"/>
      <c r="M188" s="1"/>
      <c r="AQ188" s="576"/>
    </row>
    <row r="189" spans="1:43" ht="26.25" customHeight="1">
      <c r="A189" s="1"/>
      <c r="B189" s="1"/>
      <c r="C189" s="1"/>
      <c r="D189" s="576"/>
      <c r="E189" s="506"/>
      <c r="F189" s="1"/>
      <c r="G189" s="295"/>
      <c r="H189" s="1"/>
      <c r="I189" s="1"/>
      <c r="J189" s="507"/>
      <c r="K189" s="507"/>
      <c r="L189" s="1"/>
      <c r="M189" s="1"/>
      <c r="AQ189" s="576"/>
    </row>
    <row r="190" spans="1:43" ht="26.25" customHeight="1">
      <c r="A190" s="1"/>
      <c r="B190" s="1"/>
      <c r="C190" s="1"/>
      <c r="D190" s="576"/>
      <c r="E190" s="506"/>
      <c r="F190" s="1"/>
      <c r="G190" s="295"/>
      <c r="H190" s="1"/>
      <c r="I190" s="1"/>
      <c r="J190" s="507"/>
      <c r="K190" s="507"/>
      <c r="L190" s="1"/>
      <c r="M190" s="1"/>
      <c r="AQ190" s="576"/>
    </row>
    <row r="191" spans="1:43" ht="26.25" customHeight="1">
      <c r="A191" s="1"/>
      <c r="B191" s="1"/>
      <c r="C191" s="1"/>
      <c r="D191" s="576"/>
      <c r="E191" s="506"/>
      <c r="F191" s="1"/>
      <c r="G191" s="295"/>
      <c r="H191" s="1"/>
      <c r="I191" s="1"/>
      <c r="J191" s="507"/>
      <c r="K191" s="507"/>
      <c r="L191" s="1"/>
      <c r="M191" s="1"/>
      <c r="AQ191" s="576"/>
    </row>
    <row r="192" spans="1:43" ht="26.25" customHeight="1">
      <c r="A192" s="1"/>
      <c r="B192" s="1"/>
      <c r="C192" s="1"/>
      <c r="D192" s="576"/>
      <c r="E192" s="506"/>
      <c r="F192" s="1"/>
      <c r="G192" s="295"/>
      <c r="H192" s="1"/>
      <c r="I192" s="1"/>
      <c r="J192" s="507"/>
      <c r="K192" s="507"/>
      <c r="L192" s="1"/>
      <c r="M192" s="1"/>
      <c r="AQ192" s="576"/>
    </row>
    <row r="193" spans="1:43" ht="26.25" customHeight="1">
      <c r="A193" s="1"/>
      <c r="B193" s="1"/>
      <c r="C193" s="1"/>
      <c r="D193" s="576"/>
      <c r="E193" s="506"/>
      <c r="F193" s="1"/>
      <c r="G193" s="295"/>
      <c r="H193" s="1"/>
      <c r="I193" s="1"/>
      <c r="J193" s="507"/>
      <c r="K193" s="507"/>
      <c r="L193" s="1"/>
      <c r="M193" s="1"/>
      <c r="AQ193" s="576"/>
    </row>
    <row r="194" spans="1:43" ht="26.25" customHeight="1">
      <c r="A194" s="1"/>
      <c r="B194" s="1"/>
      <c r="C194" s="1"/>
      <c r="D194" s="576"/>
      <c r="E194" s="506"/>
      <c r="F194" s="1"/>
      <c r="G194" s="295"/>
      <c r="H194" s="1"/>
      <c r="I194" s="1"/>
      <c r="J194" s="507"/>
      <c r="K194" s="507"/>
      <c r="L194" s="1"/>
      <c r="M194" s="1"/>
      <c r="AQ194" s="576"/>
    </row>
    <row r="195" spans="1:43" ht="26.25" customHeight="1">
      <c r="A195" s="1"/>
      <c r="B195" s="1"/>
      <c r="C195" s="1"/>
      <c r="D195" s="576"/>
      <c r="E195" s="506"/>
      <c r="F195" s="1"/>
      <c r="G195" s="295"/>
      <c r="H195" s="1"/>
      <c r="I195" s="1"/>
      <c r="J195" s="507"/>
      <c r="K195" s="507"/>
      <c r="L195" s="1"/>
      <c r="M195" s="1"/>
      <c r="AQ195" s="576"/>
    </row>
    <row r="196" spans="1:43" ht="26.25" customHeight="1">
      <c r="A196" s="1"/>
      <c r="B196" s="1"/>
      <c r="C196" s="1"/>
      <c r="D196" s="576"/>
      <c r="E196" s="506"/>
      <c r="F196" s="1"/>
      <c r="G196" s="295"/>
      <c r="H196" s="1"/>
      <c r="I196" s="1"/>
      <c r="J196" s="507"/>
      <c r="K196" s="507"/>
      <c r="L196" s="1"/>
      <c r="M196" s="1"/>
      <c r="AQ196" s="576"/>
    </row>
    <row r="197" spans="1:43" ht="26.25" customHeight="1">
      <c r="A197" s="1"/>
      <c r="B197" s="1"/>
      <c r="C197" s="1"/>
      <c r="D197" s="576"/>
      <c r="E197" s="506"/>
      <c r="F197" s="1"/>
      <c r="G197" s="295"/>
      <c r="H197" s="1"/>
      <c r="I197" s="1"/>
      <c r="J197" s="507"/>
      <c r="K197" s="507"/>
      <c r="L197" s="1"/>
      <c r="M197" s="1"/>
      <c r="AQ197" s="576"/>
    </row>
    <row r="198" spans="1:43" ht="26.25" customHeight="1">
      <c r="A198" s="1"/>
      <c r="B198" s="1"/>
      <c r="C198" s="1"/>
      <c r="D198" s="576"/>
      <c r="E198" s="506"/>
      <c r="F198" s="1"/>
      <c r="G198" s="295"/>
      <c r="H198" s="1"/>
      <c r="I198" s="1"/>
      <c r="J198" s="507"/>
      <c r="K198" s="507"/>
      <c r="L198" s="1"/>
      <c r="M198" s="1"/>
      <c r="AQ198" s="576"/>
    </row>
    <row r="199" spans="1:43" ht="26.25" customHeight="1">
      <c r="A199" s="1"/>
      <c r="B199" s="1"/>
      <c r="C199" s="1"/>
      <c r="D199" s="576"/>
      <c r="E199" s="506"/>
      <c r="F199" s="1"/>
      <c r="G199" s="295"/>
      <c r="H199" s="1"/>
      <c r="I199" s="1"/>
      <c r="J199" s="507"/>
      <c r="K199" s="507"/>
      <c r="L199" s="1"/>
      <c r="M199" s="1"/>
      <c r="AQ199" s="576"/>
    </row>
    <row r="200" spans="1:43" ht="26.25" customHeight="1">
      <c r="A200" s="1"/>
      <c r="B200" s="1"/>
      <c r="C200" s="1"/>
      <c r="D200" s="576"/>
      <c r="E200" s="506"/>
      <c r="F200" s="1"/>
      <c r="G200" s="295"/>
      <c r="H200" s="1"/>
      <c r="I200" s="1"/>
      <c r="J200" s="507"/>
      <c r="K200" s="507"/>
      <c r="L200" s="1"/>
      <c r="M200" s="1"/>
      <c r="AQ200" s="576"/>
    </row>
    <row r="201" spans="1:43" ht="26.25" customHeight="1">
      <c r="A201" s="1"/>
      <c r="B201" s="1"/>
      <c r="C201" s="1"/>
      <c r="D201" s="576"/>
      <c r="E201" s="506"/>
      <c r="F201" s="1"/>
      <c r="G201" s="295"/>
      <c r="H201" s="1"/>
      <c r="I201" s="1"/>
      <c r="J201" s="507"/>
      <c r="K201" s="507"/>
      <c r="L201" s="1"/>
      <c r="M201" s="1"/>
      <c r="AQ201" s="576"/>
    </row>
    <row r="202" spans="1:43" ht="26.25" customHeight="1">
      <c r="A202" s="1"/>
      <c r="B202" s="1"/>
      <c r="C202" s="1"/>
      <c r="D202" s="576"/>
      <c r="E202" s="506"/>
      <c r="F202" s="1"/>
      <c r="G202" s="295"/>
      <c r="H202" s="1"/>
      <c r="I202" s="1"/>
      <c r="J202" s="507"/>
      <c r="K202" s="507"/>
      <c r="L202" s="1"/>
      <c r="M202" s="1"/>
      <c r="AQ202" s="576"/>
    </row>
    <row r="203" spans="1:43" ht="26.25" customHeight="1">
      <c r="A203" s="1"/>
      <c r="B203" s="1"/>
      <c r="C203" s="1"/>
      <c r="D203" s="576"/>
      <c r="E203" s="506"/>
      <c r="F203" s="1"/>
      <c r="G203" s="295"/>
      <c r="H203" s="1"/>
      <c r="I203" s="1"/>
      <c r="J203" s="507"/>
      <c r="K203" s="507"/>
      <c r="L203" s="1"/>
      <c r="M203" s="1"/>
      <c r="AQ203" s="576"/>
    </row>
    <row r="204" spans="1:43" ht="26.25" customHeight="1">
      <c r="A204" s="1"/>
      <c r="B204" s="1"/>
      <c r="C204" s="1"/>
      <c r="D204" s="576"/>
      <c r="E204" s="506"/>
      <c r="F204" s="1"/>
      <c r="G204" s="295"/>
      <c r="H204" s="1"/>
      <c r="I204" s="1"/>
      <c r="J204" s="507"/>
      <c r="K204" s="507"/>
      <c r="L204" s="1"/>
      <c r="M204" s="1"/>
      <c r="AQ204" s="576"/>
    </row>
    <row r="205" spans="1:43" ht="26.25" customHeight="1">
      <c r="A205" s="1"/>
      <c r="B205" s="1"/>
      <c r="C205" s="1"/>
      <c r="D205" s="576"/>
      <c r="E205" s="506"/>
      <c r="F205" s="1"/>
      <c r="G205" s="295"/>
      <c r="H205" s="1"/>
      <c r="I205" s="1"/>
      <c r="J205" s="507"/>
      <c r="K205" s="507"/>
      <c r="L205" s="1"/>
      <c r="M205" s="1"/>
      <c r="AQ205" s="576"/>
    </row>
    <row r="206" spans="1:43" ht="26.25" customHeight="1">
      <c r="A206" s="1"/>
      <c r="B206" s="1"/>
      <c r="C206" s="1"/>
      <c r="D206" s="576"/>
      <c r="E206" s="506"/>
      <c r="F206" s="1"/>
      <c r="G206" s="295"/>
      <c r="H206" s="1"/>
      <c r="I206" s="1"/>
      <c r="J206" s="507"/>
      <c r="K206" s="507"/>
      <c r="L206" s="1"/>
      <c r="M206" s="1"/>
      <c r="AQ206" s="576"/>
    </row>
    <row r="207" spans="1:43" ht="26.25" customHeight="1">
      <c r="A207" s="1"/>
      <c r="B207" s="1"/>
      <c r="C207" s="1"/>
      <c r="D207" s="576"/>
      <c r="E207" s="506"/>
      <c r="F207" s="1"/>
      <c r="G207" s="295"/>
      <c r="H207" s="1"/>
      <c r="I207" s="1"/>
      <c r="J207" s="507"/>
      <c r="K207" s="507"/>
      <c r="L207" s="1"/>
      <c r="M207" s="1"/>
      <c r="AQ207" s="576"/>
    </row>
    <row r="208" spans="1:43" ht="26.25" customHeight="1">
      <c r="A208" s="1"/>
      <c r="B208" s="1"/>
      <c r="C208" s="1"/>
      <c r="D208" s="576"/>
      <c r="E208" s="506"/>
      <c r="F208" s="1"/>
      <c r="G208" s="295"/>
      <c r="H208" s="1"/>
      <c r="I208" s="1"/>
      <c r="J208" s="507"/>
      <c r="K208" s="507"/>
      <c r="L208" s="1"/>
      <c r="M208" s="1"/>
      <c r="AQ208" s="576"/>
    </row>
    <row r="209" spans="1:43" ht="26.25" customHeight="1">
      <c r="A209" s="1"/>
      <c r="B209" s="1"/>
      <c r="C209" s="1"/>
      <c r="D209" s="576"/>
      <c r="E209" s="506"/>
      <c r="F209" s="1"/>
      <c r="G209" s="295"/>
      <c r="H209" s="1"/>
      <c r="I209" s="1"/>
      <c r="J209" s="507"/>
      <c r="K209" s="507"/>
      <c r="L209" s="1"/>
      <c r="M209" s="1"/>
      <c r="AQ209" s="576"/>
    </row>
    <row r="210" spans="1:43" ht="26.25" customHeight="1">
      <c r="A210" s="1"/>
      <c r="B210" s="1"/>
      <c r="C210" s="1"/>
      <c r="D210" s="576"/>
      <c r="E210" s="506"/>
      <c r="F210" s="1"/>
      <c r="G210" s="295"/>
      <c r="H210" s="1"/>
      <c r="I210" s="1"/>
      <c r="J210" s="507"/>
      <c r="K210" s="507"/>
      <c r="L210" s="1"/>
      <c r="M210" s="1"/>
      <c r="AQ210" s="576"/>
    </row>
    <row r="211" spans="1:43" ht="26.25" customHeight="1">
      <c r="A211" s="1"/>
      <c r="B211" s="1"/>
      <c r="C211" s="1"/>
      <c r="D211" s="576"/>
      <c r="E211" s="506"/>
      <c r="F211" s="1"/>
      <c r="G211" s="295"/>
      <c r="H211" s="1"/>
      <c r="I211" s="1"/>
      <c r="J211" s="507"/>
      <c r="K211" s="507"/>
      <c r="L211" s="1"/>
      <c r="M211" s="1"/>
      <c r="AQ211" s="576"/>
    </row>
    <row r="212" spans="1:43" ht="26.25" customHeight="1">
      <c r="A212" s="1"/>
      <c r="B212" s="1"/>
      <c r="C212" s="1"/>
      <c r="D212" s="576"/>
      <c r="E212" s="506"/>
      <c r="F212" s="1"/>
      <c r="G212" s="295"/>
      <c r="H212" s="1"/>
      <c r="I212" s="1"/>
      <c r="J212" s="507"/>
      <c r="K212" s="507"/>
      <c r="L212" s="1"/>
      <c r="M212" s="1"/>
      <c r="AQ212" s="576"/>
    </row>
    <row r="213" spans="1:43" ht="26.25" customHeight="1">
      <c r="A213" s="1"/>
      <c r="B213" s="1"/>
      <c r="C213" s="1"/>
      <c r="D213" s="576"/>
      <c r="E213" s="506"/>
      <c r="F213" s="1"/>
      <c r="G213" s="295"/>
      <c r="H213" s="1"/>
      <c r="I213" s="1"/>
      <c r="J213" s="507"/>
      <c r="K213" s="507"/>
      <c r="L213" s="1"/>
      <c r="M213" s="1"/>
      <c r="AQ213" s="576"/>
    </row>
    <row r="214" spans="1:43" ht="26.25" customHeight="1">
      <c r="A214" s="1"/>
      <c r="B214" s="1"/>
      <c r="C214" s="1"/>
      <c r="D214" s="576"/>
      <c r="E214" s="506"/>
      <c r="F214" s="1"/>
      <c r="G214" s="295"/>
      <c r="H214" s="1"/>
      <c r="I214" s="1"/>
      <c r="J214" s="507"/>
      <c r="K214" s="507"/>
      <c r="L214" s="1"/>
      <c r="M214" s="1"/>
      <c r="AQ214" s="576"/>
    </row>
    <row r="215" spans="1:43" ht="26.25" customHeight="1">
      <c r="A215" s="1"/>
      <c r="B215" s="1"/>
      <c r="C215" s="1"/>
      <c r="D215" s="576"/>
      <c r="E215" s="506"/>
      <c r="F215" s="1"/>
      <c r="G215" s="295"/>
      <c r="H215" s="1"/>
      <c r="I215" s="1"/>
      <c r="J215" s="507"/>
      <c r="K215" s="507"/>
      <c r="L215" s="1"/>
      <c r="M215" s="1"/>
      <c r="AQ215" s="576"/>
    </row>
    <row r="216" spans="1:43" ht="26.25" customHeight="1">
      <c r="A216" s="1"/>
      <c r="B216" s="1"/>
      <c r="C216" s="1"/>
      <c r="D216" s="576"/>
      <c r="E216" s="506"/>
      <c r="F216" s="1"/>
      <c r="G216" s="295"/>
      <c r="H216" s="1"/>
      <c r="I216" s="1"/>
      <c r="J216" s="507"/>
      <c r="K216" s="507"/>
      <c r="L216" s="1"/>
      <c r="M216" s="1"/>
      <c r="AQ216" s="576"/>
    </row>
    <row r="217" spans="1:43" ht="26.25" customHeight="1">
      <c r="A217" s="1"/>
      <c r="B217" s="1"/>
      <c r="C217" s="1"/>
      <c r="D217" s="576"/>
      <c r="E217" s="506"/>
      <c r="F217" s="1"/>
      <c r="G217" s="295"/>
      <c r="H217" s="1"/>
      <c r="I217" s="1"/>
      <c r="J217" s="507"/>
      <c r="K217" s="507"/>
      <c r="L217" s="1"/>
      <c r="M217" s="1"/>
      <c r="AQ217" s="576"/>
    </row>
    <row r="218" spans="1:43" ht="26.25" customHeight="1">
      <c r="A218" s="1"/>
      <c r="B218" s="1"/>
      <c r="C218" s="1"/>
      <c r="D218" s="576"/>
      <c r="E218" s="506"/>
      <c r="F218" s="1"/>
      <c r="G218" s="295"/>
      <c r="H218" s="1"/>
      <c r="I218" s="1"/>
      <c r="J218" s="507"/>
      <c r="K218" s="507"/>
      <c r="L218" s="1"/>
      <c r="M218" s="1"/>
      <c r="AQ218" s="576"/>
    </row>
    <row r="219" spans="1:43" ht="26.25" customHeight="1">
      <c r="A219" s="1"/>
      <c r="B219" s="1"/>
      <c r="C219" s="1"/>
      <c r="D219" s="576"/>
      <c r="E219" s="506"/>
      <c r="F219" s="1"/>
      <c r="G219" s="295"/>
      <c r="H219" s="1"/>
      <c r="I219" s="1"/>
      <c r="J219" s="507"/>
      <c r="K219" s="507"/>
      <c r="L219" s="1"/>
      <c r="M219" s="1"/>
      <c r="AQ219" s="576"/>
    </row>
    <row r="220" spans="1:43" ht="26.25" customHeight="1">
      <c r="A220" s="1"/>
      <c r="B220" s="1"/>
      <c r="C220" s="1"/>
      <c r="D220" s="576"/>
      <c r="E220" s="506"/>
      <c r="F220" s="1"/>
      <c r="G220" s="295"/>
      <c r="H220" s="1"/>
      <c r="I220" s="1"/>
      <c r="J220" s="507"/>
      <c r="K220" s="507"/>
      <c r="L220" s="1"/>
      <c r="M220" s="1"/>
      <c r="AQ220" s="576"/>
    </row>
    <row r="221" spans="1:43" ht="26.25" customHeight="1">
      <c r="A221" s="1"/>
      <c r="B221" s="1"/>
      <c r="C221" s="1"/>
      <c r="D221" s="576"/>
      <c r="E221" s="506"/>
      <c r="F221" s="1"/>
      <c r="G221" s="295"/>
      <c r="H221" s="1"/>
      <c r="I221" s="1"/>
      <c r="J221" s="507"/>
      <c r="K221" s="507"/>
      <c r="L221" s="1"/>
      <c r="M221" s="1"/>
      <c r="AQ221" s="576"/>
    </row>
    <row r="222" spans="1:43" ht="26.25" customHeight="1">
      <c r="A222" s="1"/>
      <c r="B222" s="1"/>
      <c r="C222" s="1"/>
      <c r="D222" s="576"/>
      <c r="E222" s="506"/>
      <c r="F222" s="1"/>
      <c r="G222" s="295"/>
      <c r="H222" s="1"/>
      <c r="I222" s="1"/>
      <c r="J222" s="507"/>
      <c r="K222" s="507"/>
      <c r="L222" s="1"/>
      <c r="M222" s="1"/>
      <c r="AQ222" s="576"/>
    </row>
    <row r="223" spans="1:43" ht="26.25" customHeight="1">
      <c r="A223" s="1"/>
      <c r="B223" s="1"/>
      <c r="C223" s="1"/>
      <c r="D223" s="576"/>
      <c r="E223" s="506"/>
      <c r="F223" s="1"/>
      <c r="G223" s="295"/>
      <c r="H223" s="1"/>
      <c r="I223" s="1"/>
      <c r="J223" s="507"/>
      <c r="K223" s="507"/>
      <c r="L223" s="1"/>
      <c r="M223" s="1"/>
      <c r="AQ223" s="576"/>
    </row>
    <row r="224" spans="1:43" ht="26.25" customHeight="1">
      <c r="A224" s="1"/>
      <c r="B224" s="1"/>
      <c r="C224" s="1"/>
      <c r="D224" s="576"/>
      <c r="E224" s="506"/>
      <c r="F224" s="1"/>
      <c r="G224" s="295"/>
      <c r="H224" s="1"/>
      <c r="I224" s="1"/>
      <c r="J224" s="507"/>
      <c r="K224" s="507"/>
      <c r="L224" s="1"/>
      <c r="M224" s="1"/>
      <c r="AQ224" s="576"/>
    </row>
    <row r="225" spans="1:43" ht="26.25" customHeight="1">
      <c r="A225" s="1"/>
      <c r="B225" s="1"/>
      <c r="C225" s="1"/>
      <c r="D225" s="576"/>
      <c r="E225" s="506"/>
      <c r="F225" s="1"/>
      <c r="G225" s="295"/>
      <c r="H225" s="1"/>
      <c r="I225" s="1"/>
      <c r="J225" s="507"/>
      <c r="K225" s="507"/>
      <c r="L225" s="1"/>
      <c r="M225" s="1"/>
      <c r="AQ225" s="576"/>
    </row>
    <row r="226" spans="1:43" ht="26.25" customHeight="1">
      <c r="A226" s="1"/>
      <c r="B226" s="1"/>
      <c r="C226" s="1"/>
      <c r="D226" s="576"/>
      <c r="E226" s="506"/>
      <c r="F226" s="1"/>
      <c r="G226" s="295"/>
      <c r="H226" s="1"/>
      <c r="I226" s="1"/>
      <c r="J226" s="507"/>
      <c r="K226" s="507"/>
      <c r="L226" s="1"/>
      <c r="M226" s="1"/>
      <c r="AQ226" s="576"/>
    </row>
    <row r="227" spans="1:43" ht="26.25" customHeight="1">
      <c r="A227" s="1"/>
      <c r="B227" s="1"/>
      <c r="C227" s="1"/>
      <c r="D227" s="576"/>
      <c r="E227" s="506"/>
      <c r="F227" s="1"/>
      <c r="G227" s="295"/>
      <c r="H227" s="1"/>
      <c r="I227" s="1"/>
      <c r="J227" s="507"/>
      <c r="K227" s="507"/>
      <c r="L227" s="1"/>
      <c r="M227" s="1"/>
      <c r="AQ227" s="576"/>
    </row>
    <row r="228" spans="1:43" ht="26.25" customHeight="1">
      <c r="A228" s="1"/>
      <c r="B228" s="1"/>
      <c r="C228" s="1"/>
      <c r="D228" s="576"/>
      <c r="E228" s="506"/>
      <c r="F228" s="1"/>
      <c r="G228" s="295"/>
      <c r="H228" s="1"/>
      <c r="I228" s="1"/>
      <c r="J228" s="507"/>
      <c r="K228" s="507"/>
      <c r="L228" s="1"/>
      <c r="M228" s="1"/>
      <c r="AQ228" s="576"/>
    </row>
    <row r="229" spans="1:43" ht="26.25" customHeight="1">
      <c r="A229" s="1"/>
      <c r="B229" s="1"/>
      <c r="C229" s="1"/>
      <c r="D229" s="576"/>
      <c r="E229" s="506"/>
      <c r="F229" s="1"/>
      <c r="G229" s="295"/>
      <c r="H229" s="1"/>
      <c r="I229" s="1"/>
      <c r="J229" s="507"/>
      <c r="K229" s="507"/>
      <c r="L229" s="1"/>
      <c r="M229" s="1"/>
      <c r="AQ229" s="576"/>
    </row>
    <row r="230" spans="1:43" ht="26.25" customHeight="1">
      <c r="A230" s="1"/>
      <c r="B230" s="1"/>
      <c r="C230" s="1"/>
      <c r="D230" s="576"/>
      <c r="E230" s="506"/>
      <c r="F230" s="1"/>
      <c r="G230" s="295"/>
      <c r="H230" s="1"/>
      <c r="I230" s="1"/>
      <c r="J230" s="507"/>
      <c r="K230" s="507"/>
      <c r="L230" s="1"/>
      <c r="M230" s="1"/>
      <c r="AQ230" s="576"/>
    </row>
    <row r="231" spans="1:43" ht="26.25" customHeight="1">
      <c r="A231" s="1"/>
      <c r="B231" s="1"/>
      <c r="C231" s="1"/>
      <c r="D231" s="576"/>
      <c r="E231" s="506"/>
      <c r="F231" s="1"/>
      <c r="G231" s="295"/>
      <c r="H231" s="1"/>
      <c r="I231" s="1"/>
      <c r="J231" s="507"/>
      <c r="K231" s="507"/>
      <c r="L231" s="1"/>
      <c r="M231" s="1"/>
      <c r="AQ231" s="576"/>
    </row>
    <row r="232" spans="1:43" ht="26.25" customHeight="1">
      <c r="A232" s="1"/>
      <c r="B232" s="1"/>
      <c r="C232" s="1"/>
      <c r="D232" s="576"/>
      <c r="E232" s="506"/>
      <c r="F232" s="1"/>
      <c r="G232" s="295"/>
      <c r="H232" s="1"/>
      <c r="I232" s="1"/>
      <c r="J232" s="507"/>
      <c r="K232" s="507"/>
      <c r="L232" s="1"/>
      <c r="M232" s="1"/>
      <c r="AQ232" s="576"/>
    </row>
    <row r="233" spans="1:43" ht="26.25" customHeight="1">
      <c r="A233" s="1"/>
      <c r="B233" s="1"/>
      <c r="C233" s="1"/>
      <c r="D233" s="576"/>
      <c r="E233" s="506"/>
      <c r="F233" s="1"/>
      <c r="G233" s="295"/>
      <c r="H233" s="1"/>
      <c r="I233" s="1"/>
      <c r="J233" s="507"/>
      <c r="K233" s="507"/>
      <c r="L233" s="1"/>
      <c r="M233" s="1"/>
      <c r="AQ233" s="576"/>
    </row>
    <row r="234" spans="1:43" ht="26.25" customHeight="1">
      <c r="A234" s="1"/>
      <c r="B234" s="1"/>
      <c r="C234" s="1"/>
      <c r="D234" s="576"/>
      <c r="E234" s="506"/>
      <c r="F234" s="1"/>
      <c r="G234" s="295"/>
      <c r="H234" s="1"/>
      <c r="I234" s="1"/>
      <c r="J234" s="507"/>
      <c r="K234" s="507"/>
      <c r="L234" s="1"/>
      <c r="M234" s="1"/>
      <c r="AQ234" s="576"/>
    </row>
    <row r="235" spans="1:43" ht="26.25" customHeight="1">
      <c r="A235" s="1"/>
      <c r="B235" s="1"/>
      <c r="C235" s="1"/>
      <c r="D235" s="576"/>
      <c r="E235" s="506"/>
      <c r="F235" s="1"/>
      <c r="G235" s="295"/>
      <c r="H235" s="1"/>
      <c r="I235" s="1"/>
      <c r="J235" s="507"/>
      <c r="K235" s="507"/>
      <c r="L235" s="1"/>
      <c r="M235" s="1"/>
      <c r="AQ235" s="576"/>
    </row>
    <row r="236" spans="1:43" ht="26.25" customHeight="1">
      <c r="A236" s="1"/>
      <c r="B236" s="1"/>
      <c r="C236" s="1"/>
      <c r="D236" s="576"/>
      <c r="E236" s="506"/>
      <c r="F236" s="1"/>
      <c r="G236" s="295"/>
      <c r="H236" s="1"/>
      <c r="I236" s="1"/>
      <c r="J236" s="507"/>
      <c r="K236" s="507"/>
      <c r="L236" s="1"/>
      <c r="M236" s="1"/>
      <c r="AQ236" s="576"/>
    </row>
    <row r="237" spans="1:43" ht="26.25" customHeight="1">
      <c r="A237" s="1"/>
      <c r="B237" s="1"/>
      <c r="C237" s="1"/>
      <c r="D237" s="576"/>
      <c r="E237" s="506"/>
      <c r="F237" s="1"/>
      <c r="G237" s="295"/>
      <c r="H237" s="1"/>
      <c r="I237" s="1"/>
      <c r="J237" s="507"/>
      <c r="K237" s="507"/>
      <c r="L237" s="1"/>
      <c r="M237" s="1"/>
      <c r="AQ237" s="576"/>
    </row>
    <row r="238" spans="1:43" ht="26.25" customHeight="1">
      <c r="A238" s="1"/>
      <c r="B238" s="1"/>
      <c r="C238" s="1"/>
      <c r="D238" s="576"/>
      <c r="E238" s="506"/>
      <c r="F238" s="1"/>
      <c r="G238" s="295"/>
      <c r="H238" s="1"/>
      <c r="I238" s="1"/>
      <c r="J238" s="507"/>
      <c r="K238" s="507"/>
      <c r="L238" s="1"/>
      <c r="M238" s="1"/>
      <c r="AQ238" s="576"/>
    </row>
    <row r="239" spans="1:43" ht="26.25" customHeight="1">
      <c r="A239" s="1"/>
      <c r="B239" s="1"/>
      <c r="C239" s="1"/>
      <c r="D239" s="576"/>
      <c r="E239" s="506"/>
      <c r="F239" s="1"/>
      <c r="G239" s="295"/>
      <c r="H239" s="1"/>
      <c r="I239" s="1"/>
      <c r="J239" s="507"/>
      <c r="K239" s="507"/>
      <c r="L239" s="1"/>
      <c r="M239" s="1"/>
      <c r="AQ239" s="576"/>
    </row>
    <row r="240" spans="1:43" ht="26.25" customHeight="1">
      <c r="A240" s="1"/>
      <c r="B240" s="1"/>
      <c r="C240" s="1"/>
      <c r="D240" s="576"/>
      <c r="E240" s="506"/>
      <c r="F240" s="1"/>
      <c r="G240" s="295"/>
      <c r="H240" s="1"/>
      <c r="I240" s="1"/>
      <c r="J240" s="507"/>
      <c r="K240" s="507"/>
      <c r="L240" s="1"/>
      <c r="M240" s="1"/>
      <c r="AQ240" s="576"/>
    </row>
    <row r="241" spans="1:43" ht="26.25" customHeight="1">
      <c r="A241" s="1"/>
      <c r="B241" s="1"/>
      <c r="C241" s="1"/>
      <c r="D241" s="576"/>
      <c r="E241" s="506"/>
      <c r="F241" s="1"/>
      <c r="G241" s="295"/>
      <c r="H241" s="1"/>
      <c r="I241" s="1"/>
      <c r="J241" s="507"/>
      <c r="K241" s="507"/>
      <c r="L241" s="1"/>
      <c r="M241" s="1"/>
      <c r="AQ241" s="576"/>
    </row>
    <row r="242" spans="1:43" ht="26.25" customHeight="1">
      <c r="A242" s="1"/>
      <c r="B242" s="1"/>
      <c r="C242" s="1"/>
      <c r="D242" s="576"/>
      <c r="E242" s="506"/>
      <c r="F242" s="1"/>
      <c r="G242" s="295"/>
      <c r="H242" s="1"/>
      <c r="I242" s="1"/>
      <c r="J242" s="507"/>
      <c r="K242" s="507"/>
      <c r="L242" s="1"/>
      <c r="M242" s="1"/>
      <c r="AQ242" s="576"/>
    </row>
    <row r="243" spans="1:43" ht="26.25" customHeight="1">
      <c r="A243" s="1"/>
      <c r="B243" s="1"/>
      <c r="C243" s="1"/>
      <c r="D243" s="576"/>
      <c r="E243" s="506"/>
      <c r="F243" s="1"/>
      <c r="G243" s="295"/>
      <c r="H243" s="1"/>
      <c r="I243" s="1"/>
      <c r="J243" s="507"/>
      <c r="K243" s="507"/>
      <c r="L243" s="1"/>
      <c r="M243" s="1"/>
      <c r="AQ243" s="576"/>
    </row>
    <row r="244" spans="1:43" ht="26.25" customHeight="1">
      <c r="A244" s="1"/>
      <c r="B244" s="1"/>
      <c r="C244" s="1"/>
      <c r="D244" s="576"/>
      <c r="E244" s="506"/>
      <c r="F244" s="1"/>
      <c r="G244" s="295"/>
      <c r="H244" s="1"/>
      <c r="I244" s="1"/>
      <c r="J244" s="507"/>
      <c r="K244" s="507"/>
      <c r="L244" s="1"/>
      <c r="M244" s="1"/>
      <c r="AQ244" s="576"/>
    </row>
    <row r="245" spans="1:43" ht="26.25" customHeight="1">
      <c r="A245" s="1"/>
      <c r="B245" s="1"/>
      <c r="C245" s="1"/>
      <c r="D245" s="576"/>
      <c r="E245" s="506"/>
      <c r="F245" s="1"/>
      <c r="G245" s="295"/>
      <c r="H245" s="1"/>
      <c r="I245" s="1"/>
      <c r="J245" s="507"/>
      <c r="K245" s="507"/>
      <c r="L245" s="1"/>
      <c r="M245" s="1"/>
      <c r="AQ245" s="576"/>
    </row>
    <row r="246" spans="1:43" ht="26.25" customHeight="1">
      <c r="A246" s="1"/>
      <c r="B246" s="1"/>
      <c r="C246" s="1"/>
      <c r="D246" s="576"/>
      <c r="E246" s="506"/>
      <c r="F246" s="1"/>
      <c r="G246" s="295"/>
      <c r="H246" s="1"/>
      <c r="I246" s="1"/>
      <c r="J246" s="507"/>
      <c r="K246" s="507"/>
      <c r="L246" s="1"/>
      <c r="M246" s="1"/>
      <c r="AQ246" s="576"/>
    </row>
    <row r="247" spans="1:43" ht="26.25" customHeight="1">
      <c r="A247" s="1"/>
      <c r="B247" s="1"/>
      <c r="C247" s="1"/>
      <c r="D247" s="576"/>
      <c r="E247" s="506"/>
      <c r="F247" s="1"/>
      <c r="G247" s="295"/>
      <c r="H247" s="1"/>
      <c r="I247" s="1"/>
      <c r="J247" s="507"/>
      <c r="K247" s="507"/>
      <c r="L247" s="1"/>
      <c r="M247" s="1"/>
      <c r="AQ247" s="576"/>
    </row>
    <row r="248" spans="1:43" ht="26.25" customHeight="1">
      <c r="A248" s="1"/>
      <c r="B248" s="1"/>
      <c r="C248" s="1"/>
      <c r="D248" s="576"/>
      <c r="E248" s="506"/>
      <c r="F248" s="1"/>
      <c r="G248" s="295"/>
      <c r="H248" s="1"/>
      <c r="I248" s="1"/>
      <c r="J248" s="507"/>
      <c r="K248" s="507"/>
      <c r="L248" s="1"/>
      <c r="M248" s="1"/>
      <c r="AQ248" s="576"/>
    </row>
    <row r="249" spans="1:43" ht="26.25" customHeight="1">
      <c r="A249" s="1"/>
      <c r="B249" s="1"/>
      <c r="C249" s="1"/>
      <c r="D249" s="576"/>
      <c r="E249" s="506"/>
      <c r="F249" s="1"/>
      <c r="G249" s="295"/>
      <c r="H249" s="1"/>
      <c r="I249" s="1"/>
      <c r="J249" s="507"/>
      <c r="K249" s="507"/>
      <c r="L249" s="1"/>
      <c r="M249" s="1"/>
      <c r="AQ249" s="576"/>
    </row>
    <row r="250" spans="1:43" ht="26.25" customHeight="1">
      <c r="A250" s="1"/>
      <c r="B250" s="1"/>
      <c r="C250" s="1"/>
      <c r="D250" s="576"/>
      <c r="E250" s="506"/>
      <c r="F250" s="1"/>
      <c r="G250" s="295"/>
      <c r="H250" s="1"/>
      <c r="I250" s="1"/>
      <c r="J250" s="507"/>
      <c r="K250" s="507"/>
      <c r="L250" s="1"/>
      <c r="M250" s="1"/>
      <c r="AQ250" s="576"/>
    </row>
  </sheetData>
  <sheetProtection/>
  <mergeCells count="2">
    <mergeCell ref="N5:O5"/>
    <mergeCell ref="N6:O6"/>
  </mergeCells>
  <printOptions/>
  <pageMargins left="0.7874015748031497" right="0.2362204724409449" top="0.6692913385826772" bottom="0.2362204724409449" header="0.5118110236220472" footer="0.4724409448818898"/>
  <pageSetup fitToHeight="1" fitToWidth="1" horizontalDpi="600" verticalDpi="600" orientation="landscape" paperSize="8" scale="49" r:id="rId1"/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250"/>
  <sheetViews>
    <sheetView defaultGridColor="0" zoomScale="40" zoomScaleNormal="40" zoomScaleSheetLayoutView="75" zoomScalePageLayoutView="0" colorId="22" workbookViewId="0" topLeftCell="I1">
      <selection activeCell="P1" sqref="P1"/>
    </sheetView>
  </sheetViews>
  <sheetFormatPr defaultColWidth="10.66015625" defaultRowHeight="26.25" customHeight="1"/>
  <cols>
    <col min="1" max="1" width="5.66015625" style="577" customWidth="1"/>
    <col min="2" max="2" width="14.33203125" style="577" customWidth="1"/>
    <col min="3" max="3" width="7.08203125" style="577" customWidth="1"/>
    <col min="4" max="4" width="14.5" style="578" customWidth="1"/>
    <col min="5" max="5" width="14.58203125" style="579" customWidth="1"/>
    <col min="6" max="6" width="14.58203125" style="577" customWidth="1"/>
    <col min="7" max="7" width="14.58203125" style="508" customWidth="1"/>
    <col min="8" max="9" width="14.58203125" style="577" customWidth="1"/>
    <col min="10" max="11" width="14.58203125" style="580" customWidth="1"/>
    <col min="12" max="12" width="16.58203125" style="33" customWidth="1"/>
    <col min="13" max="13" width="3.08203125" style="33" customWidth="1"/>
    <col min="14" max="14" width="6.41015625" style="689" customWidth="1"/>
    <col min="15" max="15" width="12.91015625" style="689" customWidth="1"/>
    <col min="16" max="16" width="13.58203125" style="72" customWidth="1"/>
    <col min="17" max="17" width="14.91015625" style="72" bestFit="1" customWidth="1"/>
    <col min="18" max="19" width="12.08203125" style="72" customWidth="1"/>
    <col min="20" max="20" width="12.58203125" style="72" customWidth="1"/>
    <col min="21" max="21" width="12.08203125" style="72" customWidth="1"/>
    <col min="22" max="22" width="12.91015625" style="72" customWidth="1"/>
    <col min="23" max="23" width="13.41015625" style="72" customWidth="1"/>
    <col min="24" max="24" width="12.08203125" style="72" customWidth="1"/>
    <col min="25" max="26" width="13.33203125" style="72" customWidth="1"/>
    <col min="27" max="27" width="12.08203125" style="72" customWidth="1"/>
    <col min="28" max="29" width="14.41015625" style="72" hidden="1" customWidth="1"/>
    <col min="30" max="30" width="12.08203125" style="72" hidden="1" customWidth="1"/>
    <col min="31" max="32" width="9.66015625" style="72" hidden="1" customWidth="1"/>
    <col min="33" max="33" width="12.08203125" style="72" hidden="1" customWidth="1"/>
    <col min="34" max="34" width="14.5" style="72" bestFit="1" customWidth="1"/>
    <col min="35" max="35" width="15" style="72" bestFit="1" customWidth="1"/>
    <col min="36" max="36" width="12.08203125" style="72" customWidth="1"/>
    <col min="37" max="37" width="12.08203125" style="74" customWidth="1"/>
    <col min="38" max="38" width="14.58203125" style="74" customWidth="1"/>
    <col min="39" max="39" width="12.08203125" style="72" customWidth="1"/>
    <col min="40" max="40" width="13.66015625" style="74" customWidth="1"/>
    <col min="41" max="41" width="13.83203125" style="74" customWidth="1"/>
    <col min="42" max="42" width="12.08203125" style="72" customWidth="1"/>
    <col min="43" max="43" width="3.58203125" style="578" customWidth="1"/>
    <col min="44" max="16384" width="10.66015625" style="577" customWidth="1"/>
  </cols>
  <sheetData>
    <row r="1" spans="1:43" ht="27" customHeight="1">
      <c r="A1" s="1"/>
      <c r="B1" s="1"/>
      <c r="C1" s="1"/>
      <c r="D1" s="576"/>
      <c r="E1" s="506"/>
      <c r="F1" s="1"/>
      <c r="G1" s="295"/>
      <c r="H1" s="1"/>
      <c r="I1" s="1"/>
      <c r="J1" s="507"/>
      <c r="K1" s="507"/>
      <c r="L1" s="1"/>
      <c r="M1" s="1"/>
      <c r="N1" s="666"/>
      <c r="O1" s="666"/>
      <c r="P1" s="1"/>
      <c r="Q1" s="1"/>
      <c r="R1" s="1"/>
      <c r="S1" s="1"/>
      <c r="T1" s="1"/>
      <c r="U1" s="1"/>
      <c r="V1" s="1"/>
      <c r="W1" s="1"/>
      <c r="X1" s="1"/>
      <c r="Y1" s="75" t="s">
        <v>161</v>
      </c>
      <c r="Z1" s="1"/>
      <c r="AA1" s="1"/>
      <c r="AI1" s="73"/>
      <c r="AL1" s="56"/>
      <c r="AO1" s="56" t="s">
        <v>150</v>
      </c>
      <c r="AP1" s="57"/>
      <c r="AQ1" s="576"/>
    </row>
    <row r="2" spans="1:43" ht="27" customHeight="1">
      <c r="A2" s="1"/>
      <c r="B2" s="1"/>
      <c r="C2" s="1"/>
      <c r="D2" s="598"/>
      <c r="E2" s="506"/>
      <c r="F2" s="1"/>
      <c r="G2" s="295"/>
      <c r="H2" s="1"/>
      <c r="I2" s="1"/>
      <c r="J2" s="507"/>
      <c r="K2" s="507"/>
      <c r="L2" s="1"/>
      <c r="M2" s="1"/>
      <c r="N2" s="666"/>
      <c r="O2" s="666"/>
      <c r="P2" s="1"/>
      <c r="Q2" s="1"/>
      <c r="R2" s="1"/>
      <c r="S2" s="1"/>
      <c r="T2" s="1"/>
      <c r="U2" s="1"/>
      <c r="V2" s="1"/>
      <c r="W2" s="1"/>
      <c r="X2" s="1"/>
      <c r="Y2" s="75"/>
      <c r="Z2" s="1"/>
      <c r="AA2" s="1"/>
      <c r="AL2" s="56"/>
      <c r="AO2" s="56" t="s">
        <v>145</v>
      </c>
      <c r="AP2" s="57"/>
      <c r="AQ2" s="576"/>
    </row>
    <row r="3" spans="1:43" ht="27" customHeight="1">
      <c r="A3" s="36"/>
      <c r="B3" s="36" t="s">
        <v>128</v>
      </c>
      <c r="C3" s="36"/>
      <c r="D3" s="28"/>
      <c r="E3" s="193" t="s">
        <v>128</v>
      </c>
      <c r="F3" s="809" t="s">
        <v>0</v>
      </c>
      <c r="G3" s="222"/>
      <c r="H3" s="36"/>
      <c r="I3" s="1"/>
      <c r="J3" s="507"/>
      <c r="K3" s="207"/>
      <c r="L3" s="1"/>
      <c r="M3" s="1"/>
      <c r="N3" s="666"/>
      <c r="O3" s="666"/>
      <c r="P3" s="1"/>
      <c r="Q3" s="1"/>
      <c r="R3" s="1"/>
      <c r="S3" s="1"/>
      <c r="T3" s="1"/>
      <c r="U3" s="1"/>
      <c r="V3" s="1"/>
      <c r="W3" s="1"/>
      <c r="X3" s="1"/>
      <c r="Y3" s="1" t="s">
        <v>1</v>
      </c>
      <c r="Z3" s="1"/>
      <c r="AA3" s="1"/>
      <c r="AL3" s="56"/>
      <c r="AO3" s="56" t="s">
        <v>2</v>
      </c>
      <c r="AP3" s="1"/>
      <c r="AQ3" s="576"/>
    </row>
    <row r="4" spans="1:44" ht="27" customHeight="1" thickBot="1">
      <c r="A4" s="37"/>
      <c r="B4" s="810" t="s">
        <v>137</v>
      </c>
      <c r="C4" s="37"/>
      <c r="D4" s="29"/>
      <c r="E4" s="194"/>
      <c r="F4" s="37"/>
      <c r="G4" s="223"/>
      <c r="H4" s="37"/>
      <c r="I4" s="38"/>
      <c r="J4" s="302"/>
      <c r="K4" s="208"/>
      <c r="L4" s="65" t="s">
        <v>131</v>
      </c>
      <c r="M4" s="1"/>
      <c r="N4" s="667"/>
      <c r="O4" s="667" t="s">
        <v>160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1"/>
      <c r="AK4" s="76"/>
      <c r="AL4" s="77"/>
      <c r="AN4" s="76"/>
      <c r="AO4" s="77" t="s">
        <v>129</v>
      </c>
      <c r="AQ4" s="576"/>
      <c r="AR4" s="599"/>
    </row>
    <row r="5" spans="1:44" ht="27" customHeight="1">
      <c r="A5" s="600"/>
      <c r="B5" s="601"/>
      <c r="C5" s="602"/>
      <c r="D5" s="603" t="s">
        <v>4</v>
      </c>
      <c r="E5" s="514" t="s">
        <v>5</v>
      </c>
      <c r="F5" s="604" t="s">
        <v>6</v>
      </c>
      <c r="G5" s="518" t="s">
        <v>7</v>
      </c>
      <c r="H5" s="605" t="s">
        <v>8</v>
      </c>
      <c r="I5" s="604" t="s">
        <v>9</v>
      </c>
      <c r="J5" s="519" t="s">
        <v>10</v>
      </c>
      <c r="K5" s="519" t="s">
        <v>11</v>
      </c>
      <c r="L5" s="606" t="s">
        <v>12</v>
      </c>
      <c r="M5" s="607"/>
      <c r="N5" s="818" t="s">
        <v>130</v>
      </c>
      <c r="O5" s="819"/>
      <c r="P5" s="46" t="s">
        <v>14</v>
      </c>
      <c r="Q5" s="39"/>
      <c r="R5" s="39"/>
      <c r="S5" s="47" t="s">
        <v>15</v>
      </c>
      <c r="T5" s="39"/>
      <c r="U5" s="39"/>
      <c r="V5" s="48" t="s">
        <v>16</v>
      </c>
      <c r="W5" s="39"/>
      <c r="X5" s="39"/>
      <c r="Y5" s="49" t="s">
        <v>17</v>
      </c>
      <c r="Z5" s="50"/>
      <c r="AA5" s="51"/>
      <c r="AB5" s="49" t="s">
        <v>18</v>
      </c>
      <c r="AC5" s="50"/>
      <c r="AD5" s="50"/>
      <c r="AE5" s="52" t="s">
        <v>19</v>
      </c>
      <c r="AF5" s="50"/>
      <c r="AG5" s="50"/>
      <c r="AH5" s="49" t="s">
        <v>20</v>
      </c>
      <c r="AI5" s="51"/>
      <c r="AJ5" s="50"/>
      <c r="AK5" s="53" t="s">
        <v>21</v>
      </c>
      <c r="AL5" s="54"/>
      <c r="AM5" s="51"/>
      <c r="AN5" s="55" t="s">
        <v>22</v>
      </c>
      <c r="AO5" s="54"/>
      <c r="AP5" s="51"/>
      <c r="AQ5" s="576"/>
      <c r="AR5" s="599"/>
    </row>
    <row r="6" spans="1:44" ht="27" customHeight="1" thickBot="1">
      <c r="A6" s="607" t="s">
        <v>128</v>
      </c>
      <c r="B6" s="615" t="s">
        <v>23</v>
      </c>
      <c r="C6" s="616" t="s">
        <v>24</v>
      </c>
      <c r="D6" s="31">
        <v>0.07</v>
      </c>
      <c r="E6" s="158"/>
      <c r="F6" s="609">
        <f>D6+E6</f>
        <v>0.07</v>
      </c>
      <c r="G6" s="225">
        <v>2254.819</v>
      </c>
      <c r="H6" s="40"/>
      <c r="I6" s="609">
        <f>G6+H6</f>
        <v>2254.819</v>
      </c>
      <c r="J6" s="225">
        <v>660.287</v>
      </c>
      <c r="K6" s="225">
        <v>0.208</v>
      </c>
      <c r="L6" s="610">
        <f aca="true" t="shared" si="0" ref="L6:L69">F6+J6+I6+K6</f>
        <v>2915.384</v>
      </c>
      <c r="M6" s="607"/>
      <c r="N6" s="820" t="s">
        <v>25</v>
      </c>
      <c r="O6" s="821"/>
      <c r="P6" s="58" t="s">
        <v>24</v>
      </c>
      <c r="Q6" s="59" t="s">
        <v>26</v>
      </c>
      <c r="R6" s="59" t="s">
        <v>27</v>
      </c>
      <c r="S6" s="60" t="s">
        <v>24</v>
      </c>
      <c r="T6" s="59" t="s">
        <v>26</v>
      </c>
      <c r="U6" s="59" t="s">
        <v>27</v>
      </c>
      <c r="V6" s="59" t="s">
        <v>24</v>
      </c>
      <c r="W6" s="59" t="s">
        <v>26</v>
      </c>
      <c r="X6" s="59" t="s">
        <v>27</v>
      </c>
      <c r="Y6" s="58" t="s">
        <v>24</v>
      </c>
      <c r="Z6" s="59" t="s">
        <v>26</v>
      </c>
      <c r="AA6" s="61" t="s">
        <v>27</v>
      </c>
      <c r="AB6" s="58" t="s">
        <v>24</v>
      </c>
      <c r="AC6" s="59" t="s">
        <v>26</v>
      </c>
      <c r="AD6" s="59" t="s">
        <v>27</v>
      </c>
      <c r="AE6" s="59" t="s">
        <v>24</v>
      </c>
      <c r="AF6" s="59" t="s">
        <v>26</v>
      </c>
      <c r="AG6" s="59" t="s">
        <v>27</v>
      </c>
      <c r="AH6" s="58" t="s">
        <v>24</v>
      </c>
      <c r="AI6" s="62" t="s">
        <v>26</v>
      </c>
      <c r="AJ6" s="59" t="s">
        <v>27</v>
      </c>
      <c r="AK6" s="63" t="s">
        <v>24</v>
      </c>
      <c r="AL6" s="64" t="s">
        <v>26</v>
      </c>
      <c r="AM6" s="61" t="s">
        <v>27</v>
      </c>
      <c r="AN6" s="64" t="s">
        <v>24</v>
      </c>
      <c r="AO6" s="64" t="s">
        <v>26</v>
      </c>
      <c r="AP6" s="61" t="s">
        <v>27</v>
      </c>
      <c r="AQ6" s="576"/>
      <c r="AR6" s="599"/>
    </row>
    <row r="7" spans="1:44" ht="27" customHeight="1">
      <c r="A7" s="611" t="s">
        <v>28</v>
      </c>
      <c r="B7" s="602"/>
      <c r="C7" s="602" t="s">
        <v>29</v>
      </c>
      <c r="D7" s="66">
        <v>51.30000106748231</v>
      </c>
      <c r="E7" s="163"/>
      <c r="F7" s="612">
        <f>D7+E7</f>
        <v>51.30000106748231</v>
      </c>
      <c r="G7" s="226">
        <v>258127.366</v>
      </c>
      <c r="H7" s="67"/>
      <c r="I7" s="612">
        <f>G7+H7</f>
        <v>258127.366</v>
      </c>
      <c r="J7" s="226">
        <v>81894.358</v>
      </c>
      <c r="K7" s="226">
        <v>9.228</v>
      </c>
      <c r="L7" s="613">
        <f t="shared" si="0"/>
        <v>340082.2520010675</v>
      </c>
      <c r="M7" s="607"/>
      <c r="N7" s="672"/>
      <c r="O7" s="673"/>
      <c r="P7" s="83">
        <v>3803.1250000000005</v>
      </c>
      <c r="Q7" s="84">
        <v>400016.18300106743</v>
      </c>
      <c r="R7" s="85">
        <v>105.18091911285256</v>
      </c>
      <c r="S7" s="86">
        <v>0.07</v>
      </c>
      <c r="T7" s="87">
        <v>51.30000106748231</v>
      </c>
      <c r="U7" s="88">
        <v>732.8571581068901</v>
      </c>
      <c r="V7" s="87">
        <v>0.34</v>
      </c>
      <c r="W7" s="87">
        <v>152.928</v>
      </c>
      <c r="X7" s="88">
        <v>449.7882352941176</v>
      </c>
      <c r="Y7" s="83">
        <v>0.41000000000000003</v>
      </c>
      <c r="Z7" s="84">
        <v>204.2280010674823</v>
      </c>
      <c r="AA7" s="88">
        <v>498.11707577434703</v>
      </c>
      <c r="AB7" s="89">
        <v>3006.117</v>
      </c>
      <c r="AC7" s="87">
        <v>310183.125</v>
      </c>
      <c r="AD7" s="88">
        <v>103.1839828589506</v>
      </c>
      <c r="AE7" s="87"/>
      <c r="AF7" s="87"/>
      <c r="AG7" s="88"/>
      <c r="AH7" s="83">
        <v>3006.117</v>
      </c>
      <c r="AI7" s="81">
        <v>310183.125</v>
      </c>
      <c r="AJ7" s="88">
        <v>103.1839828589506</v>
      </c>
      <c r="AK7" s="89">
        <v>660.385</v>
      </c>
      <c r="AL7" s="87">
        <v>81894.96599999999</v>
      </c>
      <c r="AM7" s="90">
        <v>124.01094210195566</v>
      </c>
      <c r="AN7" s="89">
        <v>136.213</v>
      </c>
      <c r="AO7" s="87">
        <v>7733.8640000000005</v>
      </c>
      <c r="AP7" s="91">
        <v>56.77772312481188</v>
      </c>
      <c r="AQ7" s="614"/>
      <c r="AR7" s="599"/>
    </row>
    <row r="8" spans="1:44" ht="27" customHeight="1">
      <c r="A8" s="611" t="s">
        <v>30</v>
      </c>
      <c r="B8" s="615" t="s">
        <v>31</v>
      </c>
      <c r="C8" s="616" t="s">
        <v>24</v>
      </c>
      <c r="D8" s="31"/>
      <c r="E8" s="158">
        <v>0.34</v>
      </c>
      <c r="F8" s="609">
        <f>D8+E8</f>
        <v>0.34</v>
      </c>
      <c r="G8" s="225">
        <v>751.298</v>
      </c>
      <c r="H8" s="40"/>
      <c r="I8" s="609">
        <f>G8+H8</f>
        <v>751.298</v>
      </c>
      <c r="J8" s="225">
        <v>0.098</v>
      </c>
      <c r="K8" s="225">
        <v>136.005</v>
      </c>
      <c r="L8" s="610">
        <f t="shared" si="0"/>
        <v>887.741</v>
      </c>
      <c r="M8" s="607"/>
      <c r="N8" s="674" t="s">
        <v>32</v>
      </c>
      <c r="O8" s="673"/>
      <c r="P8" s="449">
        <v>8193.0257</v>
      </c>
      <c r="Q8" s="450">
        <v>429698.94900737284</v>
      </c>
      <c r="R8" s="451">
        <v>52.44691823771196</v>
      </c>
      <c r="S8" s="452">
        <v>0.16</v>
      </c>
      <c r="T8" s="453">
        <v>52.50000737282906</v>
      </c>
      <c r="U8" s="454">
        <v>328.1250460801816</v>
      </c>
      <c r="V8" s="453">
        <v>0.8614</v>
      </c>
      <c r="W8" s="453">
        <v>294.47</v>
      </c>
      <c r="X8" s="454">
        <v>341.8504759693522</v>
      </c>
      <c r="Y8" s="449">
        <v>1.0214</v>
      </c>
      <c r="Z8" s="450">
        <v>346.97000737282906</v>
      </c>
      <c r="AA8" s="455">
        <v>339.7004184186695</v>
      </c>
      <c r="AB8" s="456">
        <v>6431.044800000001</v>
      </c>
      <c r="AC8" s="456">
        <v>342626.61</v>
      </c>
      <c r="AD8" s="454">
        <v>53.27697452830681</v>
      </c>
      <c r="AE8" s="453"/>
      <c r="AF8" s="456"/>
      <c r="AG8" s="454"/>
      <c r="AH8" s="449">
        <v>6431.044800000001</v>
      </c>
      <c r="AI8" s="453">
        <v>342626.61</v>
      </c>
      <c r="AJ8" s="454">
        <v>53.27697452830681</v>
      </c>
      <c r="AK8" s="449">
        <v>236.3456</v>
      </c>
      <c r="AL8" s="450">
        <v>15875.029</v>
      </c>
      <c r="AM8" s="454">
        <v>67.16870972000325</v>
      </c>
      <c r="AN8" s="457">
        <v>1524.6139</v>
      </c>
      <c r="AO8" s="458">
        <v>70850.34</v>
      </c>
      <c r="AP8" s="455">
        <v>46.47100488851636</v>
      </c>
      <c r="AQ8" s="614"/>
      <c r="AR8" s="599"/>
    </row>
    <row r="9" spans="1:44" ht="27" customHeight="1">
      <c r="A9" s="611" t="s">
        <v>33</v>
      </c>
      <c r="B9" s="602" t="s">
        <v>34</v>
      </c>
      <c r="C9" s="602" t="s">
        <v>29</v>
      </c>
      <c r="D9" s="66"/>
      <c r="E9" s="163">
        <v>152.928</v>
      </c>
      <c r="F9" s="612">
        <f>D9+E9</f>
        <v>152.928</v>
      </c>
      <c r="G9" s="226">
        <v>52055.759</v>
      </c>
      <c r="H9" s="67"/>
      <c r="I9" s="612">
        <f>G9+H9</f>
        <v>52055.759</v>
      </c>
      <c r="J9" s="226">
        <v>0.608</v>
      </c>
      <c r="K9" s="226">
        <v>7724.636</v>
      </c>
      <c r="L9" s="613">
        <f t="shared" si="0"/>
        <v>59933.931</v>
      </c>
      <c r="M9" s="607"/>
      <c r="N9" s="675"/>
      <c r="O9" s="676"/>
      <c r="P9" s="100">
        <v>46.41905370808248</v>
      </c>
      <c r="Q9" s="93">
        <v>93.09219487855994</v>
      </c>
      <c r="R9" s="93">
        <v>200.54737751439933</v>
      </c>
      <c r="S9" s="101">
        <v>43.75000000000001</v>
      </c>
      <c r="T9" s="102">
        <v>97.714274025097</v>
      </c>
      <c r="U9" s="93">
        <v>223.34691205736453</v>
      </c>
      <c r="V9" s="103">
        <v>39.47062920826561</v>
      </c>
      <c r="W9" s="104">
        <v>51.933303901925484</v>
      </c>
      <c r="X9" s="93">
        <v>131.574552885643</v>
      </c>
      <c r="Y9" s="100">
        <v>40.14098296455845</v>
      </c>
      <c r="Z9" s="93">
        <v>58.860419266162545</v>
      </c>
      <c r="AA9" s="93">
        <v>146.63422497184982</v>
      </c>
      <c r="AB9" s="105">
        <v>46.74383546511758</v>
      </c>
      <c r="AC9" s="102">
        <v>90.53095000414592</v>
      </c>
      <c r="AD9" s="93">
        <v>193.6746291854983</v>
      </c>
      <c r="AE9" s="102"/>
      <c r="AF9" s="106"/>
      <c r="AG9" s="93"/>
      <c r="AH9" s="100">
        <v>46.74383546511758</v>
      </c>
      <c r="AI9" s="103">
        <v>90.53095000414592</v>
      </c>
      <c r="AJ9" s="93">
        <v>193.6746291854983</v>
      </c>
      <c r="AK9" s="100">
        <v>279.41497535811965</v>
      </c>
      <c r="AL9" s="93">
        <v>515.8728591928871</v>
      </c>
      <c r="AM9" s="93">
        <v>184.6260596919349</v>
      </c>
      <c r="AN9" s="107">
        <v>8.934261979377204</v>
      </c>
      <c r="AO9" s="104">
        <v>10.915775421825783</v>
      </c>
      <c r="AP9" s="108">
        <v>122.17881507193844</v>
      </c>
      <c r="AQ9" s="614"/>
      <c r="AR9" s="599"/>
    </row>
    <row r="10" spans="1:44" ht="27" customHeight="1">
      <c r="A10" s="611" t="s">
        <v>35</v>
      </c>
      <c r="B10" s="615" t="s">
        <v>36</v>
      </c>
      <c r="C10" s="616" t="s">
        <v>24</v>
      </c>
      <c r="D10" s="45">
        <f>D6+D8</f>
        <v>0.07</v>
      </c>
      <c r="E10" s="176">
        <f>E6+E8</f>
        <v>0.34</v>
      </c>
      <c r="F10" s="609">
        <f aca="true" t="shared" si="1" ref="F10:K11">F6+F8</f>
        <v>0.41000000000000003</v>
      </c>
      <c r="G10" s="581">
        <f t="shared" si="1"/>
        <v>3006.117</v>
      </c>
      <c r="H10" s="45"/>
      <c r="I10" s="609">
        <f t="shared" si="1"/>
        <v>3006.117</v>
      </c>
      <c r="J10" s="531">
        <f t="shared" si="1"/>
        <v>660.385</v>
      </c>
      <c r="K10" s="538">
        <f t="shared" si="1"/>
        <v>136.213</v>
      </c>
      <c r="L10" s="610">
        <f t="shared" si="0"/>
        <v>3803.1250000000005</v>
      </c>
      <c r="M10" s="607"/>
      <c r="N10" s="674" t="s">
        <v>37</v>
      </c>
      <c r="O10" s="673"/>
      <c r="P10" s="459">
        <v>1572.7584</v>
      </c>
      <c r="Q10" s="460">
        <v>127379.29580010923</v>
      </c>
      <c r="R10" s="461">
        <v>80.99101286002302</v>
      </c>
      <c r="S10" s="462">
        <v>0.1183</v>
      </c>
      <c r="T10" s="463">
        <v>5.248800109220296</v>
      </c>
      <c r="U10" s="464">
        <v>44.368555445649164</v>
      </c>
      <c r="V10" s="465">
        <v>15.8357</v>
      </c>
      <c r="W10" s="465">
        <v>635.505</v>
      </c>
      <c r="X10" s="464">
        <v>40.13115934249828</v>
      </c>
      <c r="Y10" s="459">
        <v>15.953999999999999</v>
      </c>
      <c r="Z10" s="460">
        <v>640.7538001092203</v>
      </c>
      <c r="AA10" s="464">
        <v>40.16257992410808</v>
      </c>
      <c r="AB10" s="466">
        <v>1155.7136</v>
      </c>
      <c r="AC10" s="465">
        <v>91711.543</v>
      </c>
      <c r="AD10" s="464">
        <v>79.35490505606234</v>
      </c>
      <c r="AE10" s="465"/>
      <c r="AF10" s="465"/>
      <c r="AG10" s="464"/>
      <c r="AH10" s="459">
        <v>1155.7136</v>
      </c>
      <c r="AI10" s="463">
        <v>91711.543</v>
      </c>
      <c r="AJ10" s="464">
        <v>79.35490505606234</v>
      </c>
      <c r="AK10" s="466">
        <v>149.4568</v>
      </c>
      <c r="AL10" s="465">
        <v>11537.388</v>
      </c>
      <c r="AM10" s="464">
        <v>77.19547053061488</v>
      </c>
      <c r="AN10" s="466">
        <v>251.634</v>
      </c>
      <c r="AO10" s="465">
        <v>23489.611</v>
      </c>
      <c r="AP10" s="467">
        <v>93.3483193845029</v>
      </c>
      <c r="AQ10" s="614"/>
      <c r="AR10" s="599"/>
    </row>
    <row r="11" spans="1:44" ht="27" customHeight="1">
      <c r="A11" s="600"/>
      <c r="B11" s="602"/>
      <c r="C11" s="602" t="s">
        <v>29</v>
      </c>
      <c r="D11" s="44">
        <f>D7+D9</f>
        <v>51.30000106748231</v>
      </c>
      <c r="E11" s="177">
        <f>E7+E9</f>
        <v>152.928</v>
      </c>
      <c r="F11" s="612">
        <f t="shared" si="1"/>
        <v>204.2280010674823</v>
      </c>
      <c r="G11" s="582">
        <f t="shared" si="1"/>
        <v>310183.125</v>
      </c>
      <c r="H11" s="44"/>
      <c r="I11" s="612">
        <f t="shared" si="1"/>
        <v>310183.125</v>
      </c>
      <c r="J11" s="527">
        <f t="shared" si="1"/>
        <v>81894.96599999999</v>
      </c>
      <c r="K11" s="583">
        <f t="shared" si="1"/>
        <v>7733.8640000000005</v>
      </c>
      <c r="L11" s="613">
        <f t="shared" si="0"/>
        <v>400016.1830010675</v>
      </c>
      <c r="M11" s="607"/>
      <c r="N11" s="674"/>
      <c r="O11" s="673"/>
      <c r="P11" s="92">
        <v>447.2428</v>
      </c>
      <c r="Q11" s="80">
        <v>57645.27820277277</v>
      </c>
      <c r="R11" s="93">
        <v>128.89034368529303</v>
      </c>
      <c r="S11" s="94">
        <v>0.2682</v>
      </c>
      <c r="T11" s="82">
        <v>19.74420277277355</v>
      </c>
      <c r="U11" s="95">
        <v>73.61746000288423</v>
      </c>
      <c r="V11" s="82">
        <v>6.0796</v>
      </c>
      <c r="W11" s="82">
        <v>287.627</v>
      </c>
      <c r="X11" s="95">
        <v>47.31018488058425</v>
      </c>
      <c r="Y11" s="92">
        <v>6.3478</v>
      </c>
      <c r="Z11" s="80">
        <v>307.3712027727736</v>
      </c>
      <c r="AA11" s="95">
        <v>48.42168984101162</v>
      </c>
      <c r="AB11" s="97">
        <v>387.8588</v>
      </c>
      <c r="AC11" s="82">
        <v>53027.58</v>
      </c>
      <c r="AD11" s="95">
        <v>136.71877497687305</v>
      </c>
      <c r="AE11" s="82"/>
      <c r="AF11" s="82"/>
      <c r="AG11" s="95"/>
      <c r="AH11" s="97">
        <v>387.8588</v>
      </c>
      <c r="AI11" s="82">
        <v>53027.58</v>
      </c>
      <c r="AJ11" s="95">
        <v>136.71877497687305</v>
      </c>
      <c r="AK11" s="97">
        <v>0.9943</v>
      </c>
      <c r="AL11" s="82">
        <v>220.267</v>
      </c>
      <c r="AM11" s="95">
        <v>221.52971940058333</v>
      </c>
      <c r="AN11" s="97">
        <v>52.0419</v>
      </c>
      <c r="AO11" s="82">
        <v>4090.06</v>
      </c>
      <c r="AP11" s="99">
        <v>78.59167324790218</v>
      </c>
      <c r="AQ11" s="614"/>
      <c r="AR11" s="599"/>
    </row>
    <row r="12" spans="1:44" ht="27" customHeight="1">
      <c r="A12" s="607" t="s">
        <v>38</v>
      </c>
      <c r="B12" s="1"/>
      <c r="C12" s="616" t="s">
        <v>24</v>
      </c>
      <c r="D12" s="31">
        <v>23.7164</v>
      </c>
      <c r="E12" s="158">
        <v>12.7769</v>
      </c>
      <c r="F12" s="609">
        <f aca="true" t="shared" si="2" ref="F12:F23">D12+E12</f>
        <v>36.4933</v>
      </c>
      <c r="G12" s="478">
        <v>2687.603</v>
      </c>
      <c r="H12" s="40"/>
      <c r="I12" s="609">
        <f aca="true" t="shared" si="3" ref="I12:I23">G12+H12</f>
        <v>2687.603</v>
      </c>
      <c r="J12" s="225">
        <v>1640.5342</v>
      </c>
      <c r="K12" s="532">
        <v>481.074</v>
      </c>
      <c r="L12" s="610">
        <f t="shared" si="0"/>
        <v>4845.7045</v>
      </c>
      <c r="M12" s="607"/>
      <c r="N12" s="677"/>
      <c r="O12" s="678"/>
      <c r="P12" s="100">
        <v>351.6565051466452</v>
      </c>
      <c r="Q12" s="93">
        <v>220.97090997122154</v>
      </c>
      <c r="R12" s="93">
        <v>62.837145548913966</v>
      </c>
      <c r="S12" s="101">
        <v>44.10887397464579</v>
      </c>
      <c r="T12" s="102">
        <v>26.58400630112134</v>
      </c>
      <c r="U12" s="93">
        <v>60.26906584920325</v>
      </c>
      <c r="V12" s="103">
        <v>260.4727284689782</v>
      </c>
      <c r="W12" s="104">
        <v>220.94761618345981</v>
      </c>
      <c r="X12" s="93">
        <v>84.82562358146228</v>
      </c>
      <c r="Y12" s="100">
        <v>251.33116985412266</v>
      </c>
      <c r="Z12" s="93">
        <v>208.4625346581027</v>
      </c>
      <c r="AA12" s="93">
        <v>82.94336702411336</v>
      </c>
      <c r="AB12" s="105">
        <v>297.9727674091706</v>
      </c>
      <c r="AC12" s="102">
        <v>172.9506475686803</v>
      </c>
      <c r="AD12" s="93">
        <v>58.04243423735019</v>
      </c>
      <c r="AE12" s="102"/>
      <c r="AF12" s="106"/>
      <c r="AG12" s="93"/>
      <c r="AH12" s="100">
        <v>297.9727674091706</v>
      </c>
      <c r="AI12" s="103">
        <v>172.9506475686803</v>
      </c>
      <c r="AJ12" s="93">
        <v>58.04243423735019</v>
      </c>
      <c r="AK12" s="100">
        <v>15031.358744845618</v>
      </c>
      <c r="AL12" s="93">
        <v>5237.910354251885</v>
      </c>
      <c r="AM12" s="93">
        <v>34.84655275124752</v>
      </c>
      <c r="AN12" s="107">
        <v>483.5219313668409</v>
      </c>
      <c r="AO12" s="104">
        <v>574.3096922783529</v>
      </c>
      <c r="AP12" s="108">
        <v>118.77634808722514</v>
      </c>
      <c r="AQ12" s="614"/>
      <c r="AR12" s="599"/>
    </row>
    <row r="13" spans="1:44" ht="27" customHeight="1">
      <c r="A13" s="600"/>
      <c r="B13" s="601"/>
      <c r="C13" s="602" t="s">
        <v>29</v>
      </c>
      <c r="D13" s="66">
        <v>4848.906340899057</v>
      </c>
      <c r="E13" s="163">
        <v>2189.515</v>
      </c>
      <c r="F13" s="612">
        <f t="shared" si="2"/>
        <v>7038.421340899056</v>
      </c>
      <c r="G13" s="226">
        <v>400100.071</v>
      </c>
      <c r="H13" s="67"/>
      <c r="I13" s="612">
        <f t="shared" si="3"/>
        <v>400100.071</v>
      </c>
      <c r="J13" s="226">
        <v>448283.071</v>
      </c>
      <c r="K13" s="533">
        <v>71577.908</v>
      </c>
      <c r="L13" s="613">
        <f t="shared" si="0"/>
        <v>926999.4713408991</v>
      </c>
      <c r="M13" s="607"/>
      <c r="N13" s="674" t="s">
        <v>39</v>
      </c>
      <c r="O13" s="673"/>
      <c r="P13" s="481">
        <v>0.47600000000000003</v>
      </c>
      <c r="Q13" s="482">
        <v>124.71600005393594</v>
      </c>
      <c r="R13" s="483">
        <v>262.0084034746553</v>
      </c>
      <c r="S13" s="484">
        <v>0.008</v>
      </c>
      <c r="T13" s="465">
        <v>2.5920000539359482</v>
      </c>
      <c r="U13" s="485">
        <v>324.0000067419935</v>
      </c>
      <c r="V13" s="465">
        <v>0.07</v>
      </c>
      <c r="W13" s="465">
        <v>52.92</v>
      </c>
      <c r="X13" s="485">
        <v>756</v>
      </c>
      <c r="Y13" s="481">
        <v>0.07800000000000001</v>
      </c>
      <c r="Z13" s="482">
        <v>55.51200005393595</v>
      </c>
      <c r="AA13" s="485">
        <v>711.692308383794</v>
      </c>
      <c r="AB13" s="466">
        <v>0.364</v>
      </c>
      <c r="AC13" s="465">
        <v>62.508</v>
      </c>
      <c r="AD13" s="485">
        <v>171.72527472527474</v>
      </c>
      <c r="AE13" s="465"/>
      <c r="AF13" s="465"/>
      <c r="AG13" s="485"/>
      <c r="AH13" s="481">
        <v>0.364</v>
      </c>
      <c r="AI13" s="465">
        <v>62.508</v>
      </c>
      <c r="AJ13" s="485">
        <v>171.72527472527474</v>
      </c>
      <c r="AK13" s="466">
        <v>0.01</v>
      </c>
      <c r="AL13" s="465">
        <v>4.497</v>
      </c>
      <c r="AM13" s="485">
        <v>449.7</v>
      </c>
      <c r="AN13" s="466">
        <v>0.024</v>
      </c>
      <c r="AO13" s="465">
        <v>2.199</v>
      </c>
      <c r="AP13" s="486">
        <v>91.62499999999999</v>
      </c>
      <c r="AQ13" s="614"/>
      <c r="AR13" s="599"/>
    </row>
    <row r="14" spans="1:44" ht="27" customHeight="1">
      <c r="A14" s="607"/>
      <c r="B14" s="615" t="s">
        <v>40</v>
      </c>
      <c r="C14" s="616" t="s">
        <v>24</v>
      </c>
      <c r="D14" s="31">
        <v>168.3553</v>
      </c>
      <c r="E14" s="158">
        <v>9.842</v>
      </c>
      <c r="F14" s="609">
        <f t="shared" si="2"/>
        <v>178.1973</v>
      </c>
      <c r="G14" s="225">
        <v>11.963</v>
      </c>
      <c r="H14" s="40"/>
      <c r="I14" s="609">
        <f t="shared" si="3"/>
        <v>11.963</v>
      </c>
      <c r="J14" s="225">
        <v>8.2932</v>
      </c>
      <c r="K14" s="534">
        <v>4.429</v>
      </c>
      <c r="L14" s="610">
        <f t="shared" si="0"/>
        <v>202.88250000000002</v>
      </c>
      <c r="M14" s="607"/>
      <c r="N14" s="674"/>
      <c r="O14" s="673"/>
      <c r="P14" s="92">
        <v>60.63</v>
      </c>
      <c r="Q14" s="80">
        <v>4803.305</v>
      </c>
      <c r="R14" s="93">
        <v>79.22323932046842</v>
      </c>
      <c r="S14" s="94"/>
      <c r="T14" s="98"/>
      <c r="U14" s="95"/>
      <c r="V14" s="82">
        <v>0.17</v>
      </c>
      <c r="W14" s="96">
        <v>134.191</v>
      </c>
      <c r="X14" s="95">
        <v>789.3588235294118</v>
      </c>
      <c r="Y14" s="92">
        <v>0.17</v>
      </c>
      <c r="Z14" s="80">
        <v>134.191</v>
      </c>
      <c r="AA14" s="95">
        <v>789.3588235294118</v>
      </c>
      <c r="AB14" s="97">
        <v>0.055</v>
      </c>
      <c r="AC14" s="80">
        <v>1.155</v>
      </c>
      <c r="AD14" s="95">
        <v>21</v>
      </c>
      <c r="AE14" s="82"/>
      <c r="AF14" s="98"/>
      <c r="AG14" s="95"/>
      <c r="AH14" s="92">
        <v>0.055</v>
      </c>
      <c r="AI14" s="82">
        <v>1.155</v>
      </c>
      <c r="AJ14" s="95">
        <v>21</v>
      </c>
      <c r="AK14" s="92"/>
      <c r="AL14" s="80"/>
      <c r="AM14" s="95"/>
      <c r="AN14" s="97">
        <v>60.405</v>
      </c>
      <c r="AO14" s="96">
        <v>4667.959</v>
      </c>
      <c r="AP14" s="99">
        <v>77.27769224401953</v>
      </c>
      <c r="AQ14" s="614"/>
      <c r="AR14" s="599"/>
    </row>
    <row r="15" spans="1:44" ht="27" customHeight="1">
      <c r="A15" s="607" t="s">
        <v>128</v>
      </c>
      <c r="B15" s="602"/>
      <c r="C15" s="602" t="s">
        <v>29</v>
      </c>
      <c r="D15" s="66">
        <v>104135.23080691061</v>
      </c>
      <c r="E15" s="163">
        <v>23756.772</v>
      </c>
      <c r="F15" s="612">
        <f t="shared" si="2"/>
        <v>127892.0028069106</v>
      </c>
      <c r="G15" s="226">
        <v>19016.475</v>
      </c>
      <c r="H15" s="67"/>
      <c r="I15" s="612">
        <f t="shared" si="3"/>
        <v>19016.475</v>
      </c>
      <c r="J15" s="226">
        <v>7548.105</v>
      </c>
      <c r="K15" s="533">
        <v>8384.98</v>
      </c>
      <c r="L15" s="613">
        <f t="shared" si="0"/>
        <v>162841.56280691063</v>
      </c>
      <c r="M15" s="607"/>
      <c r="N15" s="677"/>
      <c r="O15" s="678"/>
      <c r="P15" s="100">
        <v>0.78508988949365</v>
      </c>
      <c r="Q15" s="93">
        <v>2.5964622286932837</v>
      </c>
      <c r="R15" s="93">
        <v>330.72164900351635</v>
      </c>
      <c r="S15" s="101"/>
      <c r="T15" s="102"/>
      <c r="U15" s="93"/>
      <c r="V15" s="103">
        <v>41.1764705882353</v>
      </c>
      <c r="W15" s="104">
        <v>39.43632583407233</v>
      </c>
      <c r="X15" s="93">
        <v>95.77393416846137</v>
      </c>
      <c r="Y15" s="100">
        <v>45.88235294117647</v>
      </c>
      <c r="Z15" s="93">
        <v>41.367901017159085</v>
      </c>
      <c r="AA15" s="93">
        <v>90.16080990919286</v>
      </c>
      <c r="AB15" s="105">
        <v>661.8181818181819</v>
      </c>
      <c r="AC15" s="102">
        <v>5411.948051948052</v>
      </c>
      <c r="AD15" s="93">
        <v>817.7394034536892</v>
      </c>
      <c r="AE15" s="102"/>
      <c r="AF15" s="106"/>
      <c r="AG15" s="93"/>
      <c r="AH15" s="100">
        <v>661.8181818181819</v>
      </c>
      <c r="AI15" s="103">
        <v>5411.948051948052</v>
      </c>
      <c r="AJ15" s="93">
        <v>817.7394034536892</v>
      </c>
      <c r="AK15" s="100"/>
      <c r="AL15" s="93"/>
      <c r="AM15" s="93"/>
      <c r="AN15" s="107">
        <v>0.03973181028060591</v>
      </c>
      <c r="AO15" s="104">
        <v>0.047108382914245815</v>
      </c>
      <c r="AP15" s="108">
        <v>118.56591124729243</v>
      </c>
      <c r="AQ15" s="614"/>
      <c r="AR15" s="599"/>
    </row>
    <row r="16" spans="1:44" ht="27" customHeight="1">
      <c r="A16" s="611" t="s">
        <v>41</v>
      </c>
      <c r="B16" s="615" t="s">
        <v>42</v>
      </c>
      <c r="C16" s="616" t="s">
        <v>24</v>
      </c>
      <c r="D16" s="31">
        <v>2.6444</v>
      </c>
      <c r="E16" s="158">
        <v>2.2233</v>
      </c>
      <c r="F16" s="609">
        <f t="shared" si="2"/>
        <v>4.8677</v>
      </c>
      <c r="G16" s="225">
        <v>27.9694</v>
      </c>
      <c r="H16" s="40"/>
      <c r="I16" s="609">
        <f t="shared" si="3"/>
        <v>27.9694</v>
      </c>
      <c r="J16" s="225">
        <v>14.1385</v>
      </c>
      <c r="K16" s="534">
        <v>10.4604</v>
      </c>
      <c r="L16" s="610">
        <f t="shared" si="0"/>
        <v>57.436</v>
      </c>
      <c r="M16" s="607"/>
      <c r="N16" s="674" t="s">
        <v>38</v>
      </c>
      <c r="O16" s="673"/>
      <c r="P16" s="83">
        <v>4845.7045</v>
      </c>
      <c r="Q16" s="84">
        <v>926999.4713408991</v>
      </c>
      <c r="R16" s="85">
        <v>191.3033432684348</v>
      </c>
      <c r="S16" s="109">
        <v>23.7164</v>
      </c>
      <c r="T16" s="81">
        <v>4848.906340899057</v>
      </c>
      <c r="U16" s="88">
        <v>204.45372572983493</v>
      </c>
      <c r="V16" s="79">
        <v>12.7769</v>
      </c>
      <c r="W16" s="79">
        <v>2189.515</v>
      </c>
      <c r="X16" s="88">
        <v>171.3651198647559</v>
      </c>
      <c r="Y16" s="83">
        <v>36.4933</v>
      </c>
      <c r="Z16" s="84">
        <v>7038.421340899056</v>
      </c>
      <c r="AA16" s="88">
        <v>192.8688647203475</v>
      </c>
      <c r="AB16" s="110">
        <v>2687.603</v>
      </c>
      <c r="AC16" s="79">
        <v>400100.071</v>
      </c>
      <c r="AD16" s="88">
        <v>148.86873954226127</v>
      </c>
      <c r="AE16" s="79"/>
      <c r="AF16" s="79"/>
      <c r="AG16" s="88"/>
      <c r="AH16" s="83">
        <v>2687.603</v>
      </c>
      <c r="AI16" s="81">
        <v>400100.071</v>
      </c>
      <c r="AJ16" s="88">
        <v>148.86873954226127</v>
      </c>
      <c r="AK16" s="110">
        <v>1640.5342</v>
      </c>
      <c r="AL16" s="79">
        <v>448283.071</v>
      </c>
      <c r="AM16" s="88">
        <v>273.2543283766958</v>
      </c>
      <c r="AN16" s="110">
        <v>481.074</v>
      </c>
      <c r="AO16" s="79">
        <v>71577.908</v>
      </c>
      <c r="AP16" s="91">
        <v>148.78772912275448</v>
      </c>
      <c r="AQ16" s="614"/>
      <c r="AR16" s="599"/>
    </row>
    <row r="17" spans="1:44" ht="27" customHeight="1">
      <c r="A17" s="611" t="s">
        <v>128</v>
      </c>
      <c r="B17" s="602"/>
      <c r="C17" s="602" t="s">
        <v>29</v>
      </c>
      <c r="D17" s="66">
        <v>857.2370578379216</v>
      </c>
      <c r="E17" s="163">
        <v>2374.941</v>
      </c>
      <c r="F17" s="612">
        <f t="shared" si="2"/>
        <v>3232.178057837921</v>
      </c>
      <c r="G17" s="226">
        <v>29739.075</v>
      </c>
      <c r="H17" s="67"/>
      <c r="I17" s="612">
        <f t="shared" si="3"/>
        <v>29739.075</v>
      </c>
      <c r="J17" s="226">
        <v>7335.861</v>
      </c>
      <c r="K17" s="533">
        <v>11057.102</v>
      </c>
      <c r="L17" s="613">
        <f t="shared" si="0"/>
        <v>51364.21605783792</v>
      </c>
      <c r="M17" s="607"/>
      <c r="N17" s="674"/>
      <c r="O17" s="673"/>
      <c r="P17" s="449">
        <v>3191.5460999999996</v>
      </c>
      <c r="Q17" s="450">
        <v>861938.3546996727</v>
      </c>
      <c r="R17" s="451">
        <v>270.06921651536624</v>
      </c>
      <c r="S17" s="452">
        <v>19.1776</v>
      </c>
      <c r="T17" s="450">
        <v>6762.373699672729</v>
      </c>
      <c r="U17" s="454">
        <v>352.6183516014897</v>
      </c>
      <c r="V17" s="450">
        <v>3.6625</v>
      </c>
      <c r="W17" s="450">
        <v>1860.447</v>
      </c>
      <c r="X17" s="454">
        <v>507.97187713310575</v>
      </c>
      <c r="Y17" s="449">
        <v>22.840100000000003</v>
      </c>
      <c r="Z17" s="450">
        <v>8622.82069967273</v>
      </c>
      <c r="AA17" s="454">
        <v>377.529901343371</v>
      </c>
      <c r="AB17" s="457">
        <v>769.52</v>
      </c>
      <c r="AC17" s="450">
        <v>153488.993</v>
      </c>
      <c r="AD17" s="454">
        <v>199.46069367917661</v>
      </c>
      <c r="AE17" s="450"/>
      <c r="AF17" s="450"/>
      <c r="AG17" s="454"/>
      <c r="AH17" s="457">
        <v>769.52</v>
      </c>
      <c r="AI17" s="453">
        <v>153488.993</v>
      </c>
      <c r="AJ17" s="454">
        <v>199.46069367917661</v>
      </c>
      <c r="AK17" s="457">
        <v>2113.1002</v>
      </c>
      <c r="AL17" s="450">
        <v>646315.865</v>
      </c>
      <c r="AM17" s="454">
        <v>305.8614376166355</v>
      </c>
      <c r="AN17" s="457">
        <v>286.0858</v>
      </c>
      <c r="AO17" s="450">
        <v>53510.676</v>
      </c>
      <c r="AP17" s="455">
        <v>187.04415248851916</v>
      </c>
      <c r="AQ17" s="614"/>
      <c r="AR17" s="599"/>
    </row>
    <row r="18" spans="1:44" ht="27" customHeight="1">
      <c r="A18" s="611" t="s">
        <v>43</v>
      </c>
      <c r="B18" s="615" t="s">
        <v>44</v>
      </c>
      <c r="C18" s="616" t="s">
        <v>24</v>
      </c>
      <c r="D18" s="31">
        <v>39.0664</v>
      </c>
      <c r="E18" s="158">
        <v>18.0498</v>
      </c>
      <c r="F18" s="609">
        <f t="shared" si="2"/>
        <v>57.116200000000006</v>
      </c>
      <c r="G18" s="225">
        <v>35.611</v>
      </c>
      <c r="H18" s="40"/>
      <c r="I18" s="609">
        <f t="shared" si="3"/>
        <v>35.611</v>
      </c>
      <c r="J18" s="225">
        <v>199.8462</v>
      </c>
      <c r="K18" s="534">
        <v>9.494</v>
      </c>
      <c r="L18" s="610">
        <f t="shared" si="0"/>
        <v>302.0674</v>
      </c>
      <c r="M18" s="607"/>
      <c r="N18" s="677"/>
      <c r="O18" s="678"/>
      <c r="P18" s="100">
        <v>151.8293751107026</v>
      </c>
      <c r="Q18" s="93">
        <v>107.54823315222998</v>
      </c>
      <c r="R18" s="93">
        <v>70.83493103611464</v>
      </c>
      <c r="S18" s="101">
        <v>123.66719506090438</v>
      </c>
      <c r="T18" s="102">
        <v>71.70420559771377</v>
      </c>
      <c r="U18" s="93">
        <v>57.981589670890855</v>
      </c>
      <c r="V18" s="103">
        <v>348.857337883959</v>
      </c>
      <c r="W18" s="104">
        <v>117.68757723278331</v>
      </c>
      <c r="X18" s="93">
        <v>33.735158889485625</v>
      </c>
      <c r="Y18" s="100">
        <v>159.77732146531756</v>
      </c>
      <c r="Z18" s="93">
        <v>81.6255096335958</v>
      </c>
      <c r="AA18" s="93">
        <v>51.08704344584601</v>
      </c>
      <c r="AB18" s="105">
        <v>349.2570693419275</v>
      </c>
      <c r="AC18" s="102">
        <v>260.6702038888222</v>
      </c>
      <c r="AD18" s="93">
        <v>74.63562709839454</v>
      </c>
      <c r="AE18" s="102"/>
      <c r="AF18" s="106"/>
      <c r="AG18" s="93"/>
      <c r="AH18" s="100">
        <v>349.2570693419275</v>
      </c>
      <c r="AI18" s="103">
        <v>260.6702038888222</v>
      </c>
      <c r="AJ18" s="93">
        <v>74.63562709839454</v>
      </c>
      <c r="AK18" s="107">
        <v>77.63636575302961</v>
      </c>
      <c r="AL18" s="93">
        <v>69.35975043719529</v>
      </c>
      <c r="AM18" s="93">
        <v>89.33925456768132</v>
      </c>
      <c r="AN18" s="107">
        <v>168.15724513415208</v>
      </c>
      <c r="AO18" s="104">
        <v>133.76378949127835</v>
      </c>
      <c r="AP18" s="108">
        <v>79.5468487751239</v>
      </c>
      <c r="AQ18" s="614"/>
      <c r="AR18" s="599"/>
    </row>
    <row r="19" spans="1:44" ht="27" customHeight="1">
      <c r="A19" s="611"/>
      <c r="B19" s="602"/>
      <c r="C19" s="602" t="s">
        <v>29</v>
      </c>
      <c r="D19" s="66">
        <v>32883.814764266855</v>
      </c>
      <c r="E19" s="163">
        <v>21974.317</v>
      </c>
      <c r="F19" s="612">
        <f t="shared" si="2"/>
        <v>54858.13176426686</v>
      </c>
      <c r="G19" s="226">
        <v>7963.475</v>
      </c>
      <c r="H19" s="67"/>
      <c r="I19" s="612">
        <f t="shared" si="3"/>
        <v>7963.475</v>
      </c>
      <c r="J19" s="226">
        <v>76839.807</v>
      </c>
      <c r="K19" s="533">
        <v>2411.686</v>
      </c>
      <c r="L19" s="613">
        <f t="shared" si="0"/>
        <v>142073.09976426684</v>
      </c>
      <c r="M19" s="607"/>
      <c r="N19" s="674" t="s">
        <v>45</v>
      </c>
      <c r="O19" s="673"/>
      <c r="P19" s="459">
        <v>2518.7276</v>
      </c>
      <c r="Q19" s="460">
        <v>921454.7228734274</v>
      </c>
      <c r="R19" s="461">
        <v>365.84135691109566</v>
      </c>
      <c r="S19" s="462">
        <v>247.6446</v>
      </c>
      <c r="T19" s="463">
        <v>151544.26287342724</v>
      </c>
      <c r="U19" s="464">
        <v>611.9425292270748</v>
      </c>
      <c r="V19" s="465">
        <v>201.6809</v>
      </c>
      <c r="W19" s="465">
        <v>114857.054</v>
      </c>
      <c r="X19" s="464">
        <v>569.4989163574736</v>
      </c>
      <c r="Y19" s="459">
        <v>449.32550000000003</v>
      </c>
      <c r="Z19" s="460">
        <v>266401.31687342725</v>
      </c>
      <c r="AA19" s="464">
        <v>592.8916050244806</v>
      </c>
      <c r="AB19" s="466">
        <v>102.97039999999998</v>
      </c>
      <c r="AC19" s="465">
        <v>63768.24600000001</v>
      </c>
      <c r="AD19" s="464">
        <v>619.287154366692</v>
      </c>
      <c r="AE19" s="465"/>
      <c r="AF19" s="465"/>
      <c r="AG19" s="464"/>
      <c r="AH19" s="459">
        <v>102.97039999999998</v>
      </c>
      <c r="AI19" s="463">
        <v>63768.24600000001</v>
      </c>
      <c r="AJ19" s="464">
        <v>619.287154366692</v>
      </c>
      <c r="AK19" s="466">
        <v>1810.7443</v>
      </c>
      <c r="AL19" s="465">
        <v>533797.0730000001</v>
      </c>
      <c r="AM19" s="464">
        <v>294.79428597400533</v>
      </c>
      <c r="AN19" s="466">
        <v>155.6874</v>
      </c>
      <c r="AO19" s="465">
        <v>57488.087</v>
      </c>
      <c r="AP19" s="467">
        <v>369.2533050201879</v>
      </c>
      <c r="AQ19" s="614"/>
      <c r="AR19" s="599"/>
    </row>
    <row r="20" spans="1:44" ht="27" customHeight="1">
      <c r="A20" s="611" t="s">
        <v>46</v>
      </c>
      <c r="B20" s="615" t="s">
        <v>47</v>
      </c>
      <c r="C20" s="616" t="s">
        <v>24</v>
      </c>
      <c r="D20" s="31">
        <v>13.6709</v>
      </c>
      <c r="E20" s="158">
        <v>97.4804</v>
      </c>
      <c r="F20" s="609">
        <f t="shared" si="2"/>
        <v>111.1513</v>
      </c>
      <c r="G20" s="225">
        <v>2.405</v>
      </c>
      <c r="H20" s="40"/>
      <c r="I20" s="609">
        <f t="shared" si="3"/>
        <v>2.405</v>
      </c>
      <c r="J20" s="225">
        <v>20.5855</v>
      </c>
      <c r="K20" s="534">
        <v>0.25</v>
      </c>
      <c r="L20" s="610">
        <f t="shared" si="0"/>
        <v>134.39180000000002</v>
      </c>
      <c r="M20" s="607"/>
      <c r="N20" s="674"/>
      <c r="O20" s="673"/>
      <c r="P20" s="92">
        <v>5576.8989</v>
      </c>
      <c r="Q20" s="80">
        <v>1266325.1477096793</v>
      </c>
      <c r="R20" s="93">
        <v>227.06618327072044</v>
      </c>
      <c r="S20" s="94">
        <v>829.6848</v>
      </c>
      <c r="T20" s="82">
        <v>220455.8627096793</v>
      </c>
      <c r="U20" s="95">
        <v>265.710379061638</v>
      </c>
      <c r="V20" s="82">
        <v>236.9821</v>
      </c>
      <c r="W20" s="82">
        <v>118704.304</v>
      </c>
      <c r="X20" s="95">
        <v>500.89987387233043</v>
      </c>
      <c r="Y20" s="92">
        <v>1066.6669</v>
      </c>
      <c r="Z20" s="80">
        <v>339160.1667096793</v>
      </c>
      <c r="AA20" s="95">
        <v>317.9625867360085</v>
      </c>
      <c r="AB20" s="97">
        <v>279.868</v>
      </c>
      <c r="AC20" s="82">
        <v>81212.20800000001</v>
      </c>
      <c r="AD20" s="95">
        <v>290.1803993311133</v>
      </c>
      <c r="AE20" s="82"/>
      <c r="AF20" s="82"/>
      <c r="AG20" s="95"/>
      <c r="AH20" s="92">
        <v>279.868</v>
      </c>
      <c r="AI20" s="82">
        <v>81212.20800000001</v>
      </c>
      <c r="AJ20" s="95">
        <v>290.1803993311133</v>
      </c>
      <c r="AK20" s="97">
        <v>3796.5083</v>
      </c>
      <c r="AL20" s="82">
        <v>744196.7100000001</v>
      </c>
      <c r="AM20" s="95">
        <v>196.02135730876714</v>
      </c>
      <c r="AN20" s="97">
        <v>433.8557</v>
      </c>
      <c r="AO20" s="82">
        <v>101756.063</v>
      </c>
      <c r="AP20" s="99">
        <v>234.53895615523777</v>
      </c>
      <c r="AQ20" s="614"/>
      <c r="AR20" s="599"/>
    </row>
    <row r="21" spans="1:44" ht="27" customHeight="1">
      <c r="A21" s="611"/>
      <c r="B21" s="602" t="s">
        <v>48</v>
      </c>
      <c r="C21" s="602" t="s">
        <v>29</v>
      </c>
      <c r="D21" s="66">
        <v>6267.500410418044</v>
      </c>
      <c r="E21" s="163">
        <v>44101.763</v>
      </c>
      <c r="F21" s="612">
        <f t="shared" si="2"/>
        <v>50369.26341041805</v>
      </c>
      <c r="G21" s="226">
        <v>678.904</v>
      </c>
      <c r="H21" s="67"/>
      <c r="I21" s="612">
        <f t="shared" si="3"/>
        <v>678.904</v>
      </c>
      <c r="J21" s="226">
        <v>6678.411</v>
      </c>
      <c r="K21" s="533">
        <v>51.3</v>
      </c>
      <c r="L21" s="613">
        <f t="shared" si="0"/>
        <v>57777.87841041805</v>
      </c>
      <c r="M21" s="607"/>
      <c r="N21" s="674"/>
      <c r="O21" s="678"/>
      <c r="P21" s="100">
        <v>45.163587240213374</v>
      </c>
      <c r="Q21" s="93">
        <v>72.76604468765413</v>
      </c>
      <c r="R21" s="93">
        <v>161.11661879431867</v>
      </c>
      <c r="S21" s="101">
        <v>29.84803385574859</v>
      </c>
      <c r="T21" s="102">
        <v>68.74131674737882</v>
      </c>
      <c r="U21" s="93">
        <v>230.30433789909273</v>
      </c>
      <c r="V21" s="103">
        <v>85.10385383537407</v>
      </c>
      <c r="W21" s="104">
        <v>96.75896334811921</v>
      </c>
      <c r="X21" s="93">
        <v>113.6951606625135</v>
      </c>
      <c r="Y21" s="100">
        <v>42.124256410318914</v>
      </c>
      <c r="Z21" s="93">
        <v>78.5473481328562</v>
      </c>
      <c r="AA21" s="93">
        <v>186.46583898775944</v>
      </c>
      <c r="AB21" s="105">
        <v>36.79248788714679</v>
      </c>
      <c r="AC21" s="102">
        <v>78.52051750643203</v>
      </c>
      <c r="AD21" s="93">
        <v>213.41453654147332</v>
      </c>
      <c r="AE21" s="102"/>
      <c r="AF21" s="106"/>
      <c r="AG21" s="93"/>
      <c r="AH21" s="100">
        <v>36.79248788714679</v>
      </c>
      <c r="AI21" s="103">
        <v>78.52051750643203</v>
      </c>
      <c r="AJ21" s="93">
        <v>213.41453654147332</v>
      </c>
      <c r="AK21" s="107">
        <v>47.694991210739616</v>
      </c>
      <c r="AL21" s="93">
        <v>71.72795389004072</v>
      </c>
      <c r="AM21" s="93">
        <v>150.3888606942222</v>
      </c>
      <c r="AN21" s="107">
        <v>35.88460402848228</v>
      </c>
      <c r="AO21" s="104">
        <v>56.49598196423933</v>
      </c>
      <c r="AP21" s="108">
        <v>157.43794168495606</v>
      </c>
      <c r="AQ21" s="614"/>
      <c r="AR21" s="599"/>
    </row>
    <row r="22" spans="1:44" ht="27" customHeight="1">
      <c r="A22" s="611" t="s">
        <v>35</v>
      </c>
      <c r="B22" s="615" t="s">
        <v>49</v>
      </c>
      <c r="C22" s="616" t="s">
        <v>24</v>
      </c>
      <c r="D22" s="31">
        <v>23.9076</v>
      </c>
      <c r="E22" s="158">
        <v>74.0854</v>
      </c>
      <c r="F22" s="609">
        <f t="shared" si="2"/>
        <v>97.99300000000001</v>
      </c>
      <c r="G22" s="225">
        <v>25.022</v>
      </c>
      <c r="H22" s="40"/>
      <c r="I22" s="609">
        <f t="shared" si="3"/>
        <v>25.022</v>
      </c>
      <c r="J22" s="225">
        <v>1567.8809</v>
      </c>
      <c r="K22" s="534">
        <v>131.054</v>
      </c>
      <c r="L22" s="610">
        <f t="shared" si="0"/>
        <v>1821.9499</v>
      </c>
      <c r="M22" s="607"/>
      <c r="N22" s="674"/>
      <c r="O22" s="3"/>
      <c r="P22" s="83">
        <v>202.88250000000002</v>
      </c>
      <c r="Q22" s="84">
        <v>162841.56280691063</v>
      </c>
      <c r="R22" s="85">
        <v>802.639768372879</v>
      </c>
      <c r="S22" s="109">
        <v>168.3553</v>
      </c>
      <c r="T22" s="81">
        <v>104135.23080691061</v>
      </c>
      <c r="U22" s="88">
        <v>618.5444165221446</v>
      </c>
      <c r="V22" s="79">
        <v>9.842</v>
      </c>
      <c r="W22" s="79">
        <v>23756.772</v>
      </c>
      <c r="X22" s="88">
        <v>2413.81548465759</v>
      </c>
      <c r="Y22" s="83">
        <v>178.1973</v>
      </c>
      <c r="Z22" s="84">
        <v>127892.0028069106</v>
      </c>
      <c r="AA22" s="88">
        <v>717.6988809982564</v>
      </c>
      <c r="AB22" s="110">
        <v>11.963</v>
      </c>
      <c r="AC22" s="79">
        <v>19016.475</v>
      </c>
      <c r="AD22" s="88">
        <v>1589.6075399147371</v>
      </c>
      <c r="AE22" s="79"/>
      <c r="AF22" s="79"/>
      <c r="AG22" s="88"/>
      <c r="AH22" s="83">
        <v>11.963</v>
      </c>
      <c r="AI22" s="81">
        <v>19016.475</v>
      </c>
      <c r="AJ22" s="88">
        <v>1589.6075399147371</v>
      </c>
      <c r="AK22" s="110">
        <v>8.2932</v>
      </c>
      <c r="AL22" s="79">
        <v>7548.105</v>
      </c>
      <c r="AM22" s="88">
        <v>910.1559108667341</v>
      </c>
      <c r="AN22" s="110">
        <v>4.429</v>
      </c>
      <c r="AO22" s="79">
        <v>8384.98</v>
      </c>
      <c r="AP22" s="91">
        <v>1893.1993678031156</v>
      </c>
      <c r="AQ22" s="614"/>
      <c r="AR22" s="599"/>
    </row>
    <row r="23" spans="1:44" ht="27" customHeight="1">
      <c r="A23" s="607"/>
      <c r="B23" s="602"/>
      <c r="C23" s="602" t="s">
        <v>29</v>
      </c>
      <c r="D23" s="66">
        <v>7400.479833993785</v>
      </c>
      <c r="E23" s="163">
        <v>22649.261</v>
      </c>
      <c r="F23" s="612">
        <f t="shared" si="2"/>
        <v>30049.740833993783</v>
      </c>
      <c r="G23" s="226">
        <v>6370.317</v>
      </c>
      <c r="H23" s="67"/>
      <c r="I23" s="612">
        <f t="shared" si="3"/>
        <v>6370.317</v>
      </c>
      <c r="J23" s="226">
        <v>435394.889</v>
      </c>
      <c r="K23" s="533">
        <v>35583.019</v>
      </c>
      <c r="L23" s="613">
        <f t="shared" si="0"/>
        <v>507397.96583399375</v>
      </c>
      <c r="M23" s="607"/>
      <c r="N23" s="679"/>
      <c r="O23" s="3" t="s">
        <v>40</v>
      </c>
      <c r="P23" s="449">
        <v>29.943600000000004</v>
      </c>
      <c r="Q23" s="450">
        <v>63179.63774563526</v>
      </c>
      <c r="R23" s="451">
        <v>2109.954639576913</v>
      </c>
      <c r="S23" s="468">
        <v>6.2818</v>
      </c>
      <c r="T23" s="453">
        <v>12430.216745635245</v>
      </c>
      <c r="U23" s="454">
        <v>1978.7667142594871</v>
      </c>
      <c r="V23" s="453">
        <v>10.2002</v>
      </c>
      <c r="W23" s="453">
        <v>26976.758</v>
      </c>
      <c r="X23" s="454">
        <v>2644.728338660026</v>
      </c>
      <c r="Y23" s="449">
        <v>16.482</v>
      </c>
      <c r="Z23" s="450">
        <v>39406.97474563525</v>
      </c>
      <c r="AA23" s="454">
        <v>2390.909764933579</v>
      </c>
      <c r="AB23" s="457">
        <v>6.292</v>
      </c>
      <c r="AC23" s="453">
        <v>11564.315</v>
      </c>
      <c r="AD23" s="451">
        <v>1837.9394469167198</v>
      </c>
      <c r="AE23" s="453"/>
      <c r="AF23" s="453"/>
      <c r="AG23" s="454"/>
      <c r="AH23" s="449">
        <v>6.292</v>
      </c>
      <c r="AI23" s="453">
        <v>11564.315</v>
      </c>
      <c r="AJ23" s="454">
        <v>1837.9394469167198</v>
      </c>
      <c r="AK23" s="457">
        <v>3.6886</v>
      </c>
      <c r="AL23" s="453">
        <v>4955.154</v>
      </c>
      <c r="AM23" s="454">
        <v>1343.3698422165592</v>
      </c>
      <c r="AN23" s="457">
        <v>3.481</v>
      </c>
      <c r="AO23" s="453">
        <v>7253.194</v>
      </c>
      <c r="AP23" s="455">
        <v>2083.6523987359956</v>
      </c>
      <c r="AQ23" s="614"/>
      <c r="AR23" s="599"/>
    </row>
    <row r="24" spans="1:44" ht="27" customHeight="1">
      <c r="A24" s="607"/>
      <c r="B24" s="615" t="s">
        <v>36</v>
      </c>
      <c r="C24" s="616" t="s">
        <v>24</v>
      </c>
      <c r="D24" s="30">
        <f aca="true" t="shared" si="4" ref="D24:K25">D14+D16+D18+D20+D22</f>
        <v>247.6446</v>
      </c>
      <c r="E24" s="188">
        <f t="shared" si="4"/>
        <v>201.6809</v>
      </c>
      <c r="F24" s="609">
        <f t="shared" si="4"/>
        <v>449.32550000000003</v>
      </c>
      <c r="G24" s="233">
        <f t="shared" si="4"/>
        <v>102.97039999999998</v>
      </c>
      <c r="H24" s="45"/>
      <c r="I24" s="609">
        <f>I14+I16+I18+I20+I22</f>
        <v>102.97039999999998</v>
      </c>
      <c r="J24" s="233">
        <f t="shared" si="4"/>
        <v>1810.7443</v>
      </c>
      <c r="K24" s="233">
        <f t="shared" si="4"/>
        <v>155.6874</v>
      </c>
      <c r="L24" s="610">
        <f t="shared" si="0"/>
        <v>2518.7276</v>
      </c>
      <c r="M24" s="607"/>
      <c r="N24" s="674"/>
      <c r="O24" s="2"/>
      <c r="P24" s="100">
        <v>677.5487917284495</v>
      </c>
      <c r="Q24" s="93">
        <v>257.74374247367456</v>
      </c>
      <c r="R24" s="93">
        <v>38.04061723970634</v>
      </c>
      <c r="S24" s="101">
        <v>2680.048712152568</v>
      </c>
      <c r="T24" s="102">
        <v>837.7587691178171</v>
      </c>
      <c r="U24" s="93">
        <v>31.259087393413232</v>
      </c>
      <c r="V24" s="103">
        <v>96.48830415089901</v>
      </c>
      <c r="W24" s="104">
        <v>88.0638511121314</v>
      </c>
      <c r="X24" s="93">
        <v>91.26893864193892</v>
      </c>
      <c r="Y24" s="100">
        <v>1081.1630870040044</v>
      </c>
      <c r="Z24" s="93">
        <v>324.54154025379995</v>
      </c>
      <c r="AA24" s="93">
        <v>30.017815457715297</v>
      </c>
      <c r="AB24" s="105">
        <v>190.1303242212333</v>
      </c>
      <c r="AC24" s="102">
        <v>164.44099801847318</v>
      </c>
      <c r="AD24" s="93">
        <v>86.48856971764887</v>
      </c>
      <c r="AE24" s="102"/>
      <c r="AF24" s="106"/>
      <c r="AG24" s="93"/>
      <c r="AH24" s="100">
        <v>190.1303242212333</v>
      </c>
      <c r="AI24" s="103">
        <v>164.44099801847318</v>
      </c>
      <c r="AJ24" s="93">
        <v>86.48856971764887</v>
      </c>
      <c r="AK24" s="107">
        <v>224.83327007536738</v>
      </c>
      <c r="AL24" s="93">
        <v>152.32836355842824</v>
      </c>
      <c r="AM24" s="93">
        <v>67.75170040775797</v>
      </c>
      <c r="AN24" s="107">
        <v>127.23355357655848</v>
      </c>
      <c r="AO24" s="104">
        <v>115.60396702473419</v>
      </c>
      <c r="AP24" s="108">
        <v>90.85965437188975</v>
      </c>
      <c r="AQ24" s="614"/>
      <c r="AR24" s="599"/>
    </row>
    <row r="25" spans="1:44" ht="27" customHeight="1">
      <c r="A25" s="600"/>
      <c r="B25" s="602"/>
      <c r="C25" s="602" t="s">
        <v>29</v>
      </c>
      <c r="D25" s="617">
        <f t="shared" si="4"/>
        <v>151544.26287342724</v>
      </c>
      <c r="E25" s="368">
        <f t="shared" si="4"/>
        <v>114857.054</v>
      </c>
      <c r="F25" s="612">
        <f t="shared" si="4"/>
        <v>266401.3168734272</v>
      </c>
      <c r="G25" s="528">
        <f t="shared" si="4"/>
        <v>63768.24600000001</v>
      </c>
      <c r="H25" s="44"/>
      <c r="I25" s="612">
        <f>I15+I17+I19+I21+I23</f>
        <v>63768.24600000001</v>
      </c>
      <c r="J25" s="528">
        <f t="shared" si="4"/>
        <v>533797.0730000001</v>
      </c>
      <c r="K25" s="528">
        <f t="shared" si="4"/>
        <v>57488.087</v>
      </c>
      <c r="L25" s="613">
        <f t="shared" si="0"/>
        <v>921454.7228734274</v>
      </c>
      <c r="M25" s="607"/>
      <c r="N25" s="674"/>
      <c r="O25" s="4"/>
      <c r="P25" s="459">
        <v>302.0674</v>
      </c>
      <c r="Q25" s="460">
        <v>142073.09976426684</v>
      </c>
      <c r="R25" s="461">
        <v>470.3357587222813</v>
      </c>
      <c r="S25" s="462">
        <v>39.0664</v>
      </c>
      <c r="T25" s="463">
        <v>32883.814764266855</v>
      </c>
      <c r="U25" s="464">
        <v>841.7416184820422</v>
      </c>
      <c r="V25" s="465">
        <v>18.0498</v>
      </c>
      <c r="W25" s="465">
        <v>21974.317</v>
      </c>
      <c r="X25" s="464">
        <v>1217.4271737082959</v>
      </c>
      <c r="Y25" s="459">
        <v>57.116200000000006</v>
      </c>
      <c r="Z25" s="460">
        <v>54858.13176426686</v>
      </c>
      <c r="AA25" s="464">
        <v>960.4653629664938</v>
      </c>
      <c r="AB25" s="466">
        <v>35.611</v>
      </c>
      <c r="AC25" s="465">
        <v>7963.475</v>
      </c>
      <c r="AD25" s="461">
        <v>223.62402066777122</v>
      </c>
      <c r="AE25" s="465"/>
      <c r="AF25" s="465"/>
      <c r="AG25" s="464"/>
      <c r="AH25" s="459">
        <v>35.611</v>
      </c>
      <c r="AI25" s="463">
        <v>7963.475</v>
      </c>
      <c r="AJ25" s="464">
        <v>223.62402066777122</v>
      </c>
      <c r="AK25" s="466">
        <v>199.8462</v>
      </c>
      <c r="AL25" s="465">
        <v>76839.807</v>
      </c>
      <c r="AM25" s="464">
        <v>384.49471143309205</v>
      </c>
      <c r="AN25" s="466">
        <v>9.494</v>
      </c>
      <c r="AO25" s="465">
        <v>2411.686</v>
      </c>
      <c r="AP25" s="467">
        <v>254.02211923319993</v>
      </c>
      <c r="AQ25" s="614"/>
      <c r="AR25" s="599"/>
    </row>
    <row r="26" spans="1:44" ht="27" customHeight="1">
      <c r="A26" s="607" t="s">
        <v>128</v>
      </c>
      <c r="B26" s="615" t="s">
        <v>50</v>
      </c>
      <c r="C26" s="616" t="s">
        <v>24</v>
      </c>
      <c r="D26" s="31">
        <v>1.4529</v>
      </c>
      <c r="E26" s="158">
        <v>1.398</v>
      </c>
      <c r="F26" s="609">
        <f>D26+E26</f>
        <v>2.8509</v>
      </c>
      <c r="G26" s="225"/>
      <c r="H26" s="40"/>
      <c r="I26" s="609"/>
      <c r="J26" s="225">
        <v>100.7185</v>
      </c>
      <c r="K26" s="225">
        <v>0.068</v>
      </c>
      <c r="L26" s="610">
        <f t="shared" si="0"/>
        <v>103.6374</v>
      </c>
      <c r="M26" s="607"/>
      <c r="N26" s="679"/>
      <c r="O26" s="4" t="s">
        <v>51</v>
      </c>
      <c r="P26" s="92">
        <v>369.57030000000003</v>
      </c>
      <c r="Q26" s="80">
        <v>157488.07428118758</v>
      </c>
      <c r="R26" s="93">
        <v>426.1383403406269</v>
      </c>
      <c r="S26" s="137">
        <v>21.2174</v>
      </c>
      <c r="T26" s="114">
        <v>27992.96928118759</v>
      </c>
      <c r="U26" s="95">
        <v>1319.3402245886673</v>
      </c>
      <c r="V26" s="114">
        <v>22.0122</v>
      </c>
      <c r="W26" s="114">
        <v>30268.508</v>
      </c>
      <c r="X26" s="95">
        <v>1375.0787290684257</v>
      </c>
      <c r="Y26" s="92">
        <v>43.229600000000005</v>
      </c>
      <c r="Z26" s="80">
        <v>58261.47728118759</v>
      </c>
      <c r="AA26" s="95">
        <v>1347.7218683769358</v>
      </c>
      <c r="AB26" s="113">
        <v>16.369</v>
      </c>
      <c r="AC26" s="114">
        <v>3565.885</v>
      </c>
      <c r="AD26" s="93">
        <v>217.84379009102574</v>
      </c>
      <c r="AE26" s="114"/>
      <c r="AF26" s="114"/>
      <c r="AG26" s="95"/>
      <c r="AH26" s="92">
        <v>16.369</v>
      </c>
      <c r="AI26" s="82">
        <v>3565.885</v>
      </c>
      <c r="AJ26" s="95">
        <v>217.84379009102574</v>
      </c>
      <c r="AK26" s="113">
        <v>308.1957</v>
      </c>
      <c r="AL26" s="114">
        <v>95048.869</v>
      </c>
      <c r="AM26" s="95">
        <v>308.40426715882154</v>
      </c>
      <c r="AN26" s="113">
        <v>1.776</v>
      </c>
      <c r="AO26" s="114">
        <v>611.843</v>
      </c>
      <c r="AP26" s="99">
        <v>344.50619369369366</v>
      </c>
      <c r="AQ26" s="614"/>
      <c r="AR26" s="599"/>
    </row>
    <row r="27" spans="1:44" ht="27" customHeight="1">
      <c r="A27" s="611" t="s">
        <v>52</v>
      </c>
      <c r="B27" s="602"/>
      <c r="C27" s="602" t="s">
        <v>29</v>
      </c>
      <c r="D27" s="66">
        <v>997.7796207624185</v>
      </c>
      <c r="E27" s="163">
        <v>1116.515</v>
      </c>
      <c r="F27" s="612">
        <f>D27+E27</f>
        <v>2114.2946207624186</v>
      </c>
      <c r="G27" s="226"/>
      <c r="H27" s="67"/>
      <c r="I27" s="612"/>
      <c r="J27" s="226">
        <v>116366.22</v>
      </c>
      <c r="K27" s="226">
        <v>44.064</v>
      </c>
      <c r="L27" s="613">
        <f t="shared" si="0"/>
        <v>118524.57862076242</v>
      </c>
      <c r="M27" s="607"/>
      <c r="N27" s="674"/>
      <c r="O27" s="2"/>
      <c r="P27" s="100">
        <v>81.73476061252758</v>
      </c>
      <c r="Q27" s="93">
        <v>90.21197345432135</v>
      </c>
      <c r="R27" s="93">
        <v>110.37161273644749</v>
      </c>
      <c r="S27" s="101">
        <v>184.1243507687087</v>
      </c>
      <c r="T27" s="102">
        <v>117.47169238801011</v>
      </c>
      <c r="U27" s="93">
        <v>63.800193672141944</v>
      </c>
      <c r="V27" s="103">
        <v>81.99907324120261</v>
      </c>
      <c r="W27" s="104">
        <v>72.59795230078734</v>
      </c>
      <c r="X27" s="93">
        <v>88.53508878964814</v>
      </c>
      <c r="Y27" s="100">
        <v>132.12289727408998</v>
      </c>
      <c r="Z27" s="93">
        <v>94.15849773170847</v>
      </c>
      <c r="AA27" s="93">
        <v>71.26584390317745</v>
      </c>
      <c r="AB27" s="105">
        <v>217.55146924063777</v>
      </c>
      <c r="AC27" s="102">
        <v>223.32394342498424</v>
      </c>
      <c r="AD27" s="93">
        <v>102.6533832221383</v>
      </c>
      <c r="AE27" s="102"/>
      <c r="AF27" s="106"/>
      <c r="AG27" s="93"/>
      <c r="AH27" s="100">
        <v>217.55146924063777</v>
      </c>
      <c r="AI27" s="103">
        <v>223.32394342498424</v>
      </c>
      <c r="AJ27" s="93">
        <v>102.6533832221383</v>
      </c>
      <c r="AK27" s="107">
        <v>64.84392871152973</v>
      </c>
      <c r="AL27" s="93">
        <v>80.84242117599526</v>
      </c>
      <c r="AM27" s="93">
        <v>124.6723059234085</v>
      </c>
      <c r="AN27" s="107">
        <v>534.572072072072</v>
      </c>
      <c r="AO27" s="104">
        <v>394.1674579916744</v>
      </c>
      <c r="AP27" s="108">
        <v>73.73513854994877</v>
      </c>
      <c r="AQ27" s="614"/>
      <c r="AR27" s="599"/>
    </row>
    <row r="28" spans="1:44" ht="27" customHeight="1">
      <c r="A28" s="611" t="s">
        <v>53</v>
      </c>
      <c r="B28" s="615" t="s">
        <v>31</v>
      </c>
      <c r="C28" s="616" t="s">
        <v>24</v>
      </c>
      <c r="D28" s="31">
        <v>2.524</v>
      </c>
      <c r="E28" s="158">
        <v>7.061</v>
      </c>
      <c r="F28" s="609">
        <f>D28+E28</f>
        <v>9.585</v>
      </c>
      <c r="G28" s="225">
        <v>0.021</v>
      </c>
      <c r="H28" s="40"/>
      <c r="I28" s="609">
        <f>G28+H28</f>
        <v>0.021</v>
      </c>
      <c r="J28" s="225">
        <v>35.2225</v>
      </c>
      <c r="K28" s="225"/>
      <c r="L28" s="610">
        <f t="shared" si="0"/>
        <v>44.8285</v>
      </c>
      <c r="M28" s="607"/>
      <c r="N28" s="679"/>
      <c r="O28" s="4"/>
      <c r="P28" s="83">
        <v>134.39180000000002</v>
      </c>
      <c r="Q28" s="84">
        <v>57777.87841041805</v>
      </c>
      <c r="R28" s="85">
        <v>429.92115895774924</v>
      </c>
      <c r="S28" s="109">
        <v>13.6709</v>
      </c>
      <c r="T28" s="81">
        <v>6267.500410418044</v>
      </c>
      <c r="U28" s="88">
        <v>458.4555815943387</v>
      </c>
      <c r="V28" s="79">
        <v>97.4804</v>
      </c>
      <c r="W28" s="79">
        <v>44101.763</v>
      </c>
      <c r="X28" s="88">
        <v>452.4167217204689</v>
      </c>
      <c r="Y28" s="83">
        <v>111.1513</v>
      </c>
      <c r="Z28" s="84">
        <v>50369.26341041805</v>
      </c>
      <c r="AA28" s="88">
        <v>453.1594629160257</v>
      </c>
      <c r="AB28" s="110">
        <v>2.405</v>
      </c>
      <c r="AC28" s="79">
        <v>678.904</v>
      </c>
      <c r="AD28" s="85">
        <v>282.2885654885655</v>
      </c>
      <c r="AE28" s="79"/>
      <c r="AF28" s="79"/>
      <c r="AG28" s="88"/>
      <c r="AH28" s="83">
        <v>2.405</v>
      </c>
      <c r="AI28" s="81">
        <v>678.904</v>
      </c>
      <c r="AJ28" s="88">
        <v>282.2885654885655</v>
      </c>
      <c r="AK28" s="110">
        <v>20.5855</v>
      </c>
      <c r="AL28" s="79">
        <v>6678.411</v>
      </c>
      <c r="AM28" s="88">
        <v>324.4230647786063</v>
      </c>
      <c r="AN28" s="110">
        <v>0.25</v>
      </c>
      <c r="AO28" s="79">
        <v>51.3</v>
      </c>
      <c r="AP28" s="91">
        <v>205.2</v>
      </c>
      <c r="AQ28" s="614"/>
      <c r="AR28" s="599"/>
    </row>
    <row r="29" spans="1:44" ht="27" customHeight="1">
      <c r="A29" s="611" t="s">
        <v>54</v>
      </c>
      <c r="B29" s="602" t="s">
        <v>55</v>
      </c>
      <c r="C29" s="602" t="s">
        <v>29</v>
      </c>
      <c r="D29" s="66">
        <v>578.1564120306381</v>
      </c>
      <c r="E29" s="163">
        <v>1744.33</v>
      </c>
      <c r="F29" s="612">
        <f>D29+E29</f>
        <v>2322.486412030638</v>
      </c>
      <c r="G29" s="226">
        <v>0.68</v>
      </c>
      <c r="H29" s="67"/>
      <c r="I29" s="612">
        <f>G29+H29</f>
        <v>0.68</v>
      </c>
      <c r="J29" s="226">
        <v>11728.716</v>
      </c>
      <c r="K29" s="226"/>
      <c r="L29" s="613">
        <f t="shared" si="0"/>
        <v>14051.882412030638</v>
      </c>
      <c r="M29" s="607"/>
      <c r="N29" s="679"/>
      <c r="O29" s="4" t="s">
        <v>56</v>
      </c>
      <c r="P29" s="449">
        <v>121.42819999999999</v>
      </c>
      <c r="Q29" s="450">
        <v>62828.29351918282</v>
      </c>
      <c r="R29" s="451">
        <v>517.4110587094499</v>
      </c>
      <c r="S29" s="472">
        <v>6.0028</v>
      </c>
      <c r="T29" s="470">
        <v>3696.966519182826</v>
      </c>
      <c r="U29" s="451">
        <v>615.8736788136913</v>
      </c>
      <c r="V29" s="470">
        <v>31.3246</v>
      </c>
      <c r="W29" s="470">
        <v>18539.683</v>
      </c>
      <c r="X29" s="454">
        <v>591.8569750292103</v>
      </c>
      <c r="Y29" s="449">
        <v>37.3274</v>
      </c>
      <c r="Z29" s="450">
        <v>22236.649519182825</v>
      </c>
      <c r="AA29" s="454">
        <v>595.7192174966065</v>
      </c>
      <c r="AB29" s="471">
        <v>5.229</v>
      </c>
      <c r="AC29" s="470">
        <v>2000.813</v>
      </c>
      <c r="AD29" s="451">
        <v>382.6377892522471</v>
      </c>
      <c r="AE29" s="470"/>
      <c r="AF29" s="470"/>
      <c r="AG29" s="454"/>
      <c r="AH29" s="449">
        <v>5.229</v>
      </c>
      <c r="AI29" s="453">
        <v>2000.813</v>
      </c>
      <c r="AJ29" s="454">
        <v>382.6377892522471</v>
      </c>
      <c r="AK29" s="471">
        <v>78.8718</v>
      </c>
      <c r="AL29" s="470">
        <v>38590.831</v>
      </c>
      <c r="AM29" s="454">
        <v>489.2855367824749</v>
      </c>
      <c r="AN29" s="471"/>
      <c r="AO29" s="470"/>
      <c r="AP29" s="455"/>
      <c r="AQ29" s="614"/>
      <c r="AR29" s="599"/>
    </row>
    <row r="30" spans="1:44" ht="27" customHeight="1">
      <c r="A30" s="611" t="s">
        <v>35</v>
      </c>
      <c r="B30" s="615" t="s">
        <v>36</v>
      </c>
      <c r="C30" s="616" t="s">
        <v>24</v>
      </c>
      <c r="D30" s="30">
        <f aca="true" t="shared" si="5" ref="D30:F31">D26+D28</f>
        <v>3.9769</v>
      </c>
      <c r="E30" s="188">
        <f t="shared" si="5"/>
        <v>8.459</v>
      </c>
      <c r="F30" s="618">
        <f t="shared" si="5"/>
        <v>12.4359</v>
      </c>
      <c r="G30" s="189">
        <f>G26+G28</f>
        <v>0.021</v>
      </c>
      <c r="H30" s="30"/>
      <c r="I30" s="618">
        <f>I26+I28</f>
        <v>0.021</v>
      </c>
      <c r="J30" s="531">
        <f>J28+J26</f>
        <v>135.941</v>
      </c>
      <c r="K30" s="538">
        <f>K28+K26</f>
        <v>0.068</v>
      </c>
      <c r="L30" s="610">
        <f t="shared" si="0"/>
        <v>148.4659</v>
      </c>
      <c r="M30" s="607"/>
      <c r="N30" s="674"/>
      <c r="O30" s="2"/>
      <c r="P30" s="100">
        <v>110.67593853816497</v>
      </c>
      <c r="Q30" s="93">
        <v>91.96155931368283</v>
      </c>
      <c r="R30" s="93">
        <v>83.09083304676133</v>
      </c>
      <c r="S30" s="101">
        <v>227.7420537082695</v>
      </c>
      <c r="T30" s="102">
        <v>169.53089452926415</v>
      </c>
      <c r="U30" s="93">
        <v>74.43987255266784</v>
      </c>
      <c r="V30" s="103">
        <v>311.19439673611157</v>
      </c>
      <c r="W30" s="104">
        <v>237.8776541109144</v>
      </c>
      <c r="X30" s="93">
        <v>76.44021120104912</v>
      </c>
      <c r="Y30" s="100">
        <v>297.77402122837384</v>
      </c>
      <c r="Z30" s="93">
        <v>226.51462562723825</v>
      </c>
      <c r="AA30" s="93">
        <v>76.06930406246416</v>
      </c>
      <c r="AB30" s="105">
        <v>45.993497800726715</v>
      </c>
      <c r="AC30" s="102">
        <v>33.931406883102014</v>
      </c>
      <c r="AD30" s="93">
        <v>73.77435617120184</v>
      </c>
      <c r="AE30" s="102"/>
      <c r="AF30" s="106"/>
      <c r="AG30" s="93"/>
      <c r="AH30" s="100">
        <v>45.993497800726715</v>
      </c>
      <c r="AI30" s="103">
        <v>33.931406883102014</v>
      </c>
      <c r="AJ30" s="93">
        <v>73.77435617120184</v>
      </c>
      <c r="AK30" s="107">
        <v>26.099949538364793</v>
      </c>
      <c r="AL30" s="93">
        <v>17.305693676303576</v>
      </c>
      <c r="AM30" s="93">
        <v>66.30546795067792</v>
      </c>
      <c r="AN30" s="107"/>
      <c r="AO30" s="104"/>
      <c r="AP30" s="108"/>
      <c r="AQ30" s="614"/>
      <c r="AR30" s="599"/>
    </row>
    <row r="31" spans="1:44" ht="27" customHeight="1">
      <c r="A31" s="600"/>
      <c r="B31" s="602"/>
      <c r="C31" s="602" t="s">
        <v>29</v>
      </c>
      <c r="D31" s="617">
        <f t="shared" si="5"/>
        <v>1575.9360327930567</v>
      </c>
      <c r="E31" s="368">
        <f t="shared" si="5"/>
        <v>2860.8450000000003</v>
      </c>
      <c r="F31" s="619">
        <f t="shared" si="5"/>
        <v>4436.7810327930565</v>
      </c>
      <c r="G31" s="539">
        <f>G27+G29</f>
        <v>0.68</v>
      </c>
      <c r="H31" s="617"/>
      <c r="I31" s="619">
        <f>I27+I29</f>
        <v>0.68</v>
      </c>
      <c r="J31" s="528">
        <f>J29+J27</f>
        <v>128094.936</v>
      </c>
      <c r="K31" s="528">
        <f>K29+K27</f>
        <v>44.064</v>
      </c>
      <c r="L31" s="613">
        <f t="shared" si="0"/>
        <v>132576.46103279307</v>
      </c>
      <c r="M31" s="607"/>
      <c r="N31" s="674"/>
      <c r="O31" s="4"/>
      <c r="P31" s="459">
        <v>1821.9499000000003</v>
      </c>
      <c r="Q31" s="460">
        <v>507397.96583399386</v>
      </c>
      <c r="R31" s="461">
        <v>278.49172243100304</v>
      </c>
      <c r="S31" s="462">
        <v>23.9076</v>
      </c>
      <c r="T31" s="463">
        <v>7400.479833993785</v>
      </c>
      <c r="U31" s="464">
        <v>309.54507495498444</v>
      </c>
      <c r="V31" s="465">
        <v>74.0854</v>
      </c>
      <c r="W31" s="465">
        <v>22649.261</v>
      </c>
      <c r="X31" s="464">
        <v>305.7182791751141</v>
      </c>
      <c r="Y31" s="459">
        <v>97.99300000000001</v>
      </c>
      <c r="Z31" s="460">
        <v>30049.740833993783</v>
      </c>
      <c r="AA31" s="464">
        <v>306.6519122181562</v>
      </c>
      <c r="AB31" s="466">
        <v>25.022</v>
      </c>
      <c r="AC31" s="465">
        <v>6370.317</v>
      </c>
      <c r="AD31" s="461">
        <v>254.58864199504438</v>
      </c>
      <c r="AE31" s="465"/>
      <c r="AF31" s="465"/>
      <c r="AG31" s="464"/>
      <c r="AH31" s="459">
        <v>25.022</v>
      </c>
      <c r="AI31" s="463">
        <v>6370.317</v>
      </c>
      <c r="AJ31" s="464">
        <v>254.58864199504438</v>
      </c>
      <c r="AK31" s="466">
        <v>1567.8809</v>
      </c>
      <c r="AL31" s="465">
        <v>435394.889</v>
      </c>
      <c r="AM31" s="464">
        <v>277.69640474604927</v>
      </c>
      <c r="AN31" s="466">
        <v>131.054</v>
      </c>
      <c r="AO31" s="465">
        <v>35583.019</v>
      </c>
      <c r="AP31" s="467">
        <v>271.51417736200347</v>
      </c>
      <c r="AQ31" s="614"/>
      <c r="AR31" s="599"/>
    </row>
    <row r="32" spans="1:44" ht="27" customHeight="1">
      <c r="A32" s="607" t="s">
        <v>128</v>
      </c>
      <c r="B32" s="615" t="s">
        <v>57</v>
      </c>
      <c r="C32" s="616" t="s">
        <v>24</v>
      </c>
      <c r="D32" s="31">
        <v>0.0371</v>
      </c>
      <c r="E32" s="158">
        <v>0.004</v>
      </c>
      <c r="F32" s="609">
        <f>D32+E32</f>
        <v>0.0411</v>
      </c>
      <c r="G32" s="225">
        <v>1257.223</v>
      </c>
      <c r="H32" s="40"/>
      <c r="I32" s="609">
        <f aca="true" t="shared" si="6" ref="I32:I37">G32+H32</f>
        <v>1257.223</v>
      </c>
      <c r="J32" s="225">
        <v>165.8008</v>
      </c>
      <c r="K32" s="225">
        <v>118.5042</v>
      </c>
      <c r="L32" s="610">
        <f t="shared" si="0"/>
        <v>1541.5691</v>
      </c>
      <c r="M32" s="607"/>
      <c r="N32" s="674"/>
      <c r="O32" s="3" t="s">
        <v>49</v>
      </c>
      <c r="P32" s="92">
        <v>4998.7910999999995</v>
      </c>
      <c r="Q32" s="80">
        <v>928247.1211998258</v>
      </c>
      <c r="R32" s="93">
        <v>185.6943214129964</v>
      </c>
      <c r="S32" s="115">
        <v>790.1926</v>
      </c>
      <c r="T32" s="114">
        <v>173744.8431998257</v>
      </c>
      <c r="U32" s="95">
        <v>219.87657591304412</v>
      </c>
      <c r="V32" s="114">
        <v>165.7526</v>
      </c>
      <c r="W32" s="114">
        <v>35187.62</v>
      </c>
      <c r="X32" s="95">
        <v>212.290003294066</v>
      </c>
      <c r="Y32" s="92">
        <v>955.9452</v>
      </c>
      <c r="Z32" s="80">
        <v>208932.4631998257</v>
      </c>
      <c r="AA32" s="95">
        <v>218.56113007296412</v>
      </c>
      <c r="AB32" s="113">
        <v>227.462</v>
      </c>
      <c r="AC32" s="114">
        <v>40153.509</v>
      </c>
      <c r="AD32" s="93">
        <v>176.5284267262224</v>
      </c>
      <c r="AE32" s="114"/>
      <c r="AF32" s="114"/>
      <c r="AG32" s="95"/>
      <c r="AH32" s="92">
        <v>227.462</v>
      </c>
      <c r="AI32" s="82">
        <v>40153.509</v>
      </c>
      <c r="AJ32" s="95">
        <v>176.5284267262224</v>
      </c>
      <c r="AK32" s="113">
        <v>3401.7379</v>
      </c>
      <c r="AL32" s="114">
        <v>602637.425</v>
      </c>
      <c r="AM32" s="95">
        <v>177.15574883061979</v>
      </c>
      <c r="AN32" s="113">
        <v>413.646</v>
      </c>
      <c r="AO32" s="114">
        <v>76523.724</v>
      </c>
      <c r="AP32" s="99">
        <v>184.9980998244876</v>
      </c>
      <c r="AQ32" s="614"/>
      <c r="AR32" s="599"/>
    </row>
    <row r="33" spans="1:44" ht="27" customHeight="1">
      <c r="A33" s="611" t="s">
        <v>58</v>
      </c>
      <c r="B33" s="602"/>
      <c r="C33" s="602" t="s">
        <v>29</v>
      </c>
      <c r="D33" s="66">
        <v>4.286520089196574</v>
      </c>
      <c r="E33" s="163">
        <v>0.54</v>
      </c>
      <c r="F33" s="612">
        <f>D33+E33</f>
        <v>4.826520089196574</v>
      </c>
      <c r="G33" s="226">
        <v>161674.442</v>
      </c>
      <c r="H33" s="67"/>
      <c r="I33" s="612">
        <f t="shared" si="6"/>
        <v>161674.442</v>
      </c>
      <c r="J33" s="226">
        <v>3617.487</v>
      </c>
      <c r="K33" s="226">
        <v>11887.609</v>
      </c>
      <c r="L33" s="613">
        <f t="shared" si="0"/>
        <v>177184.3645200892</v>
      </c>
      <c r="M33" s="607"/>
      <c r="N33" s="680"/>
      <c r="O33" s="27" t="s">
        <v>59</v>
      </c>
      <c r="P33" s="100">
        <v>36.44781035158682</v>
      </c>
      <c r="Q33" s="93">
        <v>54.6619487683566</v>
      </c>
      <c r="R33" s="93">
        <v>149.97320344094913</v>
      </c>
      <c r="S33" s="101">
        <v>3.025540861810146</v>
      </c>
      <c r="T33" s="102">
        <v>4.259395385612923</v>
      </c>
      <c r="U33" s="93">
        <v>140.7812877154327</v>
      </c>
      <c r="V33" s="103">
        <v>44.69637278691255</v>
      </c>
      <c r="W33" s="104">
        <v>64.36712968936233</v>
      </c>
      <c r="X33" s="93">
        <v>144.0097387683538</v>
      </c>
      <c r="Y33" s="100">
        <v>10.250901411503506</v>
      </c>
      <c r="Z33" s="93">
        <v>14.382514030504595</v>
      </c>
      <c r="AA33" s="93">
        <v>140.30487128053556</v>
      </c>
      <c r="AB33" s="105">
        <v>11.000518767970034</v>
      </c>
      <c r="AC33" s="102">
        <v>15.864907348446186</v>
      </c>
      <c r="AD33" s="93">
        <v>144.21962893822501</v>
      </c>
      <c r="AE33" s="102"/>
      <c r="AF33" s="106"/>
      <c r="AG33" s="93"/>
      <c r="AH33" s="100">
        <v>11.000518767970034</v>
      </c>
      <c r="AI33" s="103">
        <v>15.864907348446186</v>
      </c>
      <c r="AJ33" s="93">
        <v>144.21962893822501</v>
      </c>
      <c r="AK33" s="107">
        <v>46.09058505065896</v>
      </c>
      <c r="AL33" s="93">
        <v>72.24823267489569</v>
      </c>
      <c r="AM33" s="93">
        <v>156.75269167333502</v>
      </c>
      <c r="AN33" s="107">
        <v>31.68264651416912</v>
      </c>
      <c r="AO33" s="104">
        <v>46.49933006396814</v>
      </c>
      <c r="AP33" s="108">
        <v>146.76592766066022</v>
      </c>
      <c r="AQ33" s="614"/>
      <c r="AR33" s="599"/>
    </row>
    <row r="34" spans="1:44" ht="27" customHeight="1">
      <c r="A34" s="611" t="s">
        <v>128</v>
      </c>
      <c r="B34" s="615" t="s">
        <v>60</v>
      </c>
      <c r="C34" s="616" t="s">
        <v>24</v>
      </c>
      <c r="D34" s="31">
        <v>0.013</v>
      </c>
      <c r="E34" s="158"/>
      <c r="F34" s="609">
        <f>D34+E34</f>
        <v>0.013</v>
      </c>
      <c r="G34" s="225">
        <v>231.548</v>
      </c>
      <c r="H34" s="40"/>
      <c r="I34" s="609">
        <f t="shared" si="6"/>
        <v>231.548</v>
      </c>
      <c r="J34" s="225">
        <v>0.0245</v>
      </c>
      <c r="K34" s="225">
        <v>43.374</v>
      </c>
      <c r="L34" s="610">
        <f t="shared" si="0"/>
        <v>274.9595</v>
      </c>
      <c r="M34" s="607"/>
      <c r="N34" s="674" t="s">
        <v>61</v>
      </c>
      <c r="O34" s="673"/>
      <c r="P34" s="83">
        <v>148.4659</v>
      </c>
      <c r="Q34" s="84">
        <v>132576.46103279307</v>
      </c>
      <c r="R34" s="85">
        <v>892.9758350758866</v>
      </c>
      <c r="S34" s="109">
        <v>3.9769</v>
      </c>
      <c r="T34" s="81">
        <v>1575.9360327930567</v>
      </c>
      <c r="U34" s="88">
        <v>396.2724817805468</v>
      </c>
      <c r="V34" s="79">
        <v>8.459</v>
      </c>
      <c r="W34" s="79">
        <v>2860.8450000000003</v>
      </c>
      <c r="X34" s="88">
        <v>338.20132403357377</v>
      </c>
      <c r="Y34" s="83">
        <v>12.4359</v>
      </c>
      <c r="Z34" s="84">
        <v>4436.7810327930565</v>
      </c>
      <c r="AA34" s="88">
        <v>356.7720094880995</v>
      </c>
      <c r="AB34" s="110">
        <v>0.021</v>
      </c>
      <c r="AC34" s="79">
        <v>0.68</v>
      </c>
      <c r="AD34" s="85">
        <v>32.38095238095238</v>
      </c>
      <c r="AE34" s="79"/>
      <c r="AF34" s="79"/>
      <c r="AG34" s="88"/>
      <c r="AH34" s="83">
        <v>0.021</v>
      </c>
      <c r="AI34" s="81">
        <v>0.68</v>
      </c>
      <c r="AJ34" s="88">
        <v>32.38095238095238</v>
      </c>
      <c r="AK34" s="110">
        <v>135.941</v>
      </c>
      <c r="AL34" s="79">
        <v>128094.936</v>
      </c>
      <c r="AM34" s="88">
        <v>942.2833140847868</v>
      </c>
      <c r="AN34" s="110">
        <v>0.068</v>
      </c>
      <c r="AO34" s="79">
        <v>44.064</v>
      </c>
      <c r="AP34" s="91">
        <v>648</v>
      </c>
      <c r="AQ34" s="614"/>
      <c r="AR34" s="599"/>
    </row>
    <row r="35" spans="1:44" ht="27" customHeight="1">
      <c r="A35" s="611" t="s">
        <v>62</v>
      </c>
      <c r="B35" s="602"/>
      <c r="C35" s="602" t="s">
        <v>29</v>
      </c>
      <c r="D35" s="66">
        <v>1.4040000292153054</v>
      </c>
      <c r="E35" s="163"/>
      <c r="F35" s="612">
        <f>D35+E35</f>
        <v>1.4040000292153054</v>
      </c>
      <c r="G35" s="226">
        <v>16712.839</v>
      </c>
      <c r="H35" s="67"/>
      <c r="I35" s="612">
        <f t="shared" si="6"/>
        <v>16712.839</v>
      </c>
      <c r="J35" s="226">
        <v>0.538</v>
      </c>
      <c r="K35" s="226">
        <v>3092.302</v>
      </c>
      <c r="L35" s="613">
        <f t="shared" si="0"/>
        <v>19807.083000029215</v>
      </c>
      <c r="M35" s="607"/>
      <c r="N35" s="674"/>
      <c r="O35" s="673"/>
      <c r="P35" s="449">
        <v>238.22440000000003</v>
      </c>
      <c r="Q35" s="450">
        <v>153660.64988527307</v>
      </c>
      <c r="R35" s="451">
        <v>645.024816455716</v>
      </c>
      <c r="S35" s="452">
        <v>9.023</v>
      </c>
      <c r="T35" s="450">
        <v>2743.429885273081</v>
      </c>
      <c r="U35" s="454">
        <v>304.0485298983798</v>
      </c>
      <c r="V35" s="450">
        <v>27.74</v>
      </c>
      <c r="W35" s="450">
        <v>8458.983</v>
      </c>
      <c r="X35" s="454">
        <v>304.9381038211969</v>
      </c>
      <c r="Y35" s="449">
        <v>36.763</v>
      </c>
      <c r="Z35" s="450">
        <v>11202.412885273081</v>
      </c>
      <c r="AA35" s="454">
        <v>304.7197694767315</v>
      </c>
      <c r="AB35" s="457">
        <v>0.145</v>
      </c>
      <c r="AC35" s="450">
        <v>18.375</v>
      </c>
      <c r="AD35" s="451">
        <v>126.72413793103449</v>
      </c>
      <c r="AE35" s="450"/>
      <c r="AF35" s="450"/>
      <c r="AG35" s="454"/>
      <c r="AH35" s="449">
        <v>0.145</v>
      </c>
      <c r="AI35" s="453">
        <v>18.375</v>
      </c>
      <c r="AJ35" s="454">
        <v>126.72413793103449</v>
      </c>
      <c r="AK35" s="457">
        <v>201.2384</v>
      </c>
      <c r="AL35" s="450">
        <v>142386.217</v>
      </c>
      <c r="AM35" s="454">
        <v>707.5499357975416</v>
      </c>
      <c r="AN35" s="457">
        <v>0.078</v>
      </c>
      <c r="AO35" s="450">
        <v>53.645</v>
      </c>
      <c r="AP35" s="455">
        <v>687.7564102564103</v>
      </c>
      <c r="AQ35" s="614"/>
      <c r="AR35" s="599"/>
    </row>
    <row r="36" spans="1:43" ht="27" customHeight="1">
      <c r="A36" s="611"/>
      <c r="B36" s="615" t="s">
        <v>31</v>
      </c>
      <c r="C36" s="616" t="s">
        <v>24</v>
      </c>
      <c r="D36" s="31"/>
      <c r="E36" s="158"/>
      <c r="F36" s="609"/>
      <c r="G36" s="225">
        <v>701.314</v>
      </c>
      <c r="H36" s="40"/>
      <c r="I36" s="609">
        <f t="shared" si="6"/>
        <v>701.314</v>
      </c>
      <c r="J36" s="225"/>
      <c r="K36" s="225">
        <v>84.072</v>
      </c>
      <c r="L36" s="610">
        <f t="shared" si="0"/>
        <v>785.386</v>
      </c>
      <c r="M36" s="607"/>
      <c r="N36" s="677"/>
      <c r="O36" s="678"/>
      <c r="P36" s="100">
        <v>62.32186963216194</v>
      </c>
      <c r="Q36" s="93">
        <v>86.2787324743049</v>
      </c>
      <c r="R36" s="93">
        <v>138.44053938616076</v>
      </c>
      <c r="S36" s="101">
        <v>44.07514130555248</v>
      </c>
      <c r="T36" s="102">
        <v>57.444006178280304</v>
      </c>
      <c r="U36" s="93">
        <v>130.33198414509368</v>
      </c>
      <c r="V36" s="103">
        <v>30.493871665465033</v>
      </c>
      <c r="W36" s="104">
        <v>33.820200371604955</v>
      </c>
      <c r="X36" s="93">
        <v>110.90818752906036</v>
      </c>
      <c r="Y36" s="100">
        <v>33.82721758289585</v>
      </c>
      <c r="Z36" s="93">
        <v>39.6055838883223</v>
      </c>
      <c r="AA36" s="93">
        <v>117.08200295003921</v>
      </c>
      <c r="AB36" s="105">
        <v>14.482758620689657</v>
      </c>
      <c r="AC36" s="102">
        <v>3.7006802721088436</v>
      </c>
      <c r="AD36" s="93">
        <v>25.552316164561063</v>
      </c>
      <c r="AE36" s="102"/>
      <c r="AF36" s="106"/>
      <c r="AG36" s="93"/>
      <c r="AH36" s="100">
        <v>14.482758620689657</v>
      </c>
      <c r="AI36" s="103">
        <v>3.7006802721088436</v>
      </c>
      <c r="AJ36" s="93">
        <v>25.552316164561063</v>
      </c>
      <c r="AK36" s="107">
        <v>67.55221667435241</v>
      </c>
      <c r="AL36" s="93">
        <v>89.96301657484165</v>
      </c>
      <c r="AM36" s="93">
        <v>133.17552110617558</v>
      </c>
      <c r="AN36" s="107">
        <v>87.17948717948718</v>
      </c>
      <c r="AO36" s="104">
        <v>82.13999440768012</v>
      </c>
      <c r="AP36" s="108">
        <v>94.21940534998602</v>
      </c>
      <c r="AQ36" s="614"/>
    </row>
    <row r="37" spans="1:43" ht="27" customHeight="1">
      <c r="A37" s="611" t="s">
        <v>35</v>
      </c>
      <c r="B37" s="602" t="s">
        <v>63</v>
      </c>
      <c r="C37" s="602" t="s">
        <v>29</v>
      </c>
      <c r="D37" s="66"/>
      <c r="E37" s="163"/>
      <c r="F37" s="612"/>
      <c r="G37" s="226">
        <v>39228.951</v>
      </c>
      <c r="H37" s="67"/>
      <c r="I37" s="612">
        <f t="shared" si="6"/>
        <v>39228.951</v>
      </c>
      <c r="J37" s="226"/>
      <c r="K37" s="226">
        <v>5349.162</v>
      </c>
      <c r="L37" s="613">
        <f t="shared" si="0"/>
        <v>44578.113</v>
      </c>
      <c r="M37" s="607"/>
      <c r="N37" s="674" t="s">
        <v>64</v>
      </c>
      <c r="O37" s="673"/>
      <c r="P37" s="459">
        <v>1223.18</v>
      </c>
      <c r="Q37" s="460">
        <v>151303.7048004396</v>
      </c>
      <c r="R37" s="461">
        <v>123.69700681865268</v>
      </c>
      <c r="S37" s="462">
        <v>0.28</v>
      </c>
      <c r="T37" s="463">
        <v>21.124800439577978</v>
      </c>
      <c r="U37" s="487">
        <v>75.44571585563563</v>
      </c>
      <c r="V37" s="465">
        <v>2.108</v>
      </c>
      <c r="W37" s="465">
        <v>152.56</v>
      </c>
      <c r="X37" s="464">
        <v>72.3719165085389</v>
      </c>
      <c r="Y37" s="459">
        <v>2.388</v>
      </c>
      <c r="Z37" s="460">
        <v>173.68480043957797</v>
      </c>
      <c r="AA37" s="464">
        <v>72.73232849228559</v>
      </c>
      <c r="AB37" s="466">
        <v>1.092</v>
      </c>
      <c r="AC37" s="465">
        <v>28.324</v>
      </c>
      <c r="AD37" s="464">
        <v>25.937728937728938</v>
      </c>
      <c r="AE37" s="465"/>
      <c r="AF37" s="465"/>
      <c r="AG37" s="464"/>
      <c r="AH37" s="459">
        <v>1.092</v>
      </c>
      <c r="AI37" s="463">
        <v>28.324</v>
      </c>
      <c r="AJ37" s="464">
        <v>25.937728937728938</v>
      </c>
      <c r="AK37" s="466">
        <v>1219.7</v>
      </c>
      <c r="AL37" s="465">
        <v>151101.69600000003</v>
      </c>
      <c r="AM37" s="486">
        <v>123.8843125358695</v>
      </c>
      <c r="AN37" s="466"/>
      <c r="AO37" s="465"/>
      <c r="AP37" s="467"/>
      <c r="AQ37" s="614"/>
    </row>
    <row r="38" spans="1:43" ht="27" customHeight="1">
      <c r="A38" s="607"/>
      <c r="B38" s="615" t="s">
        <v>36</v>
      </c>
      <c r="C38" s="616" t="s">
        <v>24</v>
      </c>
      <c r="D38" s="30">
        <f aca="true" t="shared" si="7" ref="D38:K39">D32+D34+D36</f>
        <v>0.0501</v>
      </c>
      <c r="E38" s="188">
        <f t="shared" si="7"/>
        <v>0.004</v>
      </c>
      <c r="F38" s="609">
        <f t="shared" si="7"/>
        <v>0.054099999999999995</v>
      </c>
      <c r="G38" s="233">
        <f t="shared" si="7"/>
        <v>2190.085</v>
      </c>
      <c r="H38" s="45"/>
      <c r="I38" s="609">
        <f>I32+I34+I36</f>
        <v>2190.085</v>
      </c>
      <c r="J38" s="233">
        <f t="shared" si="7"/>
        <v>165.8253</v>
      </c>
      <c r="K38" s="233">
        <f t="shared" si="7"/>
        <v>245.9502</v>
      </c>
      <c r="L38" s="610">
        <f t="shared" si="0"/>
        <v>2601.9146</v>
      </c>
      <c r="M38" s="607"/>
      <c r="N38" s="674"/>
      <c r="O38" s="673"/>
      <c r="P38" s="92">
        <v>1445.5775</v>
      </c>
      <c r="Q38" s="80">
        <v>119475.7740109413</v>
      </c>
      <c r="R38" s="93">
        <v>82.64916547949957</v>
      </c>
      <c r="S38" s="112">
        <v>0.51</v>
      </c>
      <c r="T38" s="80">
        <v>77.91001094127833</v>
      </c>
      <c r="U38" s="95">
        <v>152.76472733583986</v>
      </c>
      <c r="V38" s="80">
        <v>16.6645</v>
      </c>
      <c r="W38" s="80">
        <v>1320.103</v>
      </c>
      <c r="X38" s="95">
        <v>79.21647814215848</v>
      </c>
      <c r="Y38" s="92">
        <v>17.174500000000002</v>
      </c>
      <c r="Z38" s="80">
        <v>1398.0130109412785</v>
      </c>
      <c r="AA38" s="95">
        <v>81.40050720203082</v>
      </c>
      <c r="AB38" s="97">
        <v>1.6134</v>
      </c>
      <c r="AC38" s="80">
        <v>51.753</v>
      </c>
      <c r="AD38" s="95">
        <v>32.07698029007066</v>
      </c>
      <c r="AE38" s="80"/>
      <c r="AF38" s="80"/>
      <c r="AG38" s="95"/>
      <c r="AH38" s="92">
        <v>1.6134</v>
      </c>
      <c r="AI38" s="82">
        <v>51.753</v>
      </c>
      <c r="AJ38" s="95">
        <v>32.07698029007066</v>
      </c>
      <c r="AK38" s="97">
        <v>1426.7546</v>
      </c>
      <c r="AL38" s="80">
        <v>118025.15100000001</v>
      </c>
      <c r="AM38" s="95">
        <v>82.72281091646735</v>
      </c>
      <c r="AN38" s="97">
        <v>0.035</v>
      </c>
      <c r="AO38" s="80">
        <v>0.857</v>
      </c>
      <c r="AP38" s="99">
        <v>24.485714285714284</v>
      </c>
      <c r="AQ38" s="614"/>
    </row>
    <row r="39" spans="1:43" ht="27" customHeight="1">
      <c r="A39" s="600"/>
      <c r="B39" s="602"/>
      <c r="C39" s="602" t="s">
        <v>29</v>
      </c>
      <c r="D39" s="617">
        <f t="shared" si="7"/>
        <v>5.69052011841188</v>
      </c>
      <c r="E39" s="368">
        <f t="shared" si="7"/>
        <v>0.54</v>
      </c>
      <c r="F39" s="612">
        <f t="shared" si="7"/>
        <v>6.23052011841188</v>
      </c>
      <c r="G39" s="528">
        <f t="shared" si="7"/>
        <v>217616.23200000002</v>
      </c>
      <c r="H39" s="44"/>
      <c r="I39" s="612">
        <f>I33+I35+I37</f>
        <v>217616.23200000002</v>
      </c>
      <c r="J39" s="528">
        <f t="shared" si="7"/>
        <v>3618.025</v>
      </c>
      <c r="K39" s="528">
        <f t="shared" si="7"/>
        <v>20329.073</v>
      </c>
      <c r="L39" s="613">
        <f t="shared" si="0"/>
        <v>241569.56052011842</v>
      </c>
      <c r="M39" s="607"/>
      <c r="N39" s="677"/>
      <c r="O39" s="678"/>
      <c r="P39" s="100">
        <v>84.61531809951386</v>
      </c>
      <c r="Q39" s="93">
        <v>126.63965230857895</v>
      </c>
      <c r="R39" s="93">
        <v>149.66516128869404</v>
      </c>
      <c r="S39" s="101">
        <v>54.90196078431373</v>
      </c>
      <c r="T39" s="102">
        <v>27.11435948263437</v>
      </c>
      <c r="U39" s="93">
        <v>49.38686905765546</v>
      </c>
      <c r="V39" s="103">
        <v>12.649644453778992</v>
      </c>
      <c r="W39" s="104">
        <v>11.556673986802544</v>
      </c>
      <c r="X39" s="93">
        <v>91.35967440847772</v>
      </c>
      <c r="Y39" s="100">
        <v>13.904334915135811</v>
      </c>
      <c r="Z39" s="93">
        <v>12.423689842674387</v>
      </c>
      <c r="AA39" s="93">
        <v>89.35119815871494</v>
      </c>
      <c r="AB39" s="105">
        <v>67.6831535886947</v>
      </c>
      <c r="AC39" s="102">
        <v>54.72919444283424</v>
      </c>
      <c r="AD39" s="93">
        <v>80.8608812399897</v>
      </c>
      <c r="AE39" s="102"/>
      <c r="AF39" s="106"/>
      <c r="AG39" s="93"/>
      <c r="AH39" s="100">
        <v>67.6831535886947</v>
      </c>
      <c r="AI39" s="103">
        <v>54.72919444283424</v>
      </c>
      <c r="AJ39" s="93">
        <v>80.8608812399897</v>
      </c>
      <c r="AK39" s="107">
        <v>85.48772157454407</v>
      </c>
      <c r="AL39" s="93">
        <v>128.02499697712736</v>
      </c>
      <c r="AM39" s="93">
        <v>149.7583449635997</v>
      </c>
      <c r="AN39" s="107"/>
      <c r="AO39" s="104"/>
      <c r="AP39" s="108"/>
      <c r="AQ39" s="614"/>
    </row>
    <row r="40" spans="1:43" ht="27" customHeight="1">
      <c r="A40" s="607" t="s">
        <v>65</v>
      </c>
      <c r="B40" s="1"/>
      <c r="C40" s="616" t="s">
        <v>24</v>
      </c>
      <c r="D40" s="31">
        <v>0.1759</v>
      </c>
      <c r="E40" s="158">
        <v>0.428</v>
      </c>
      <c r="F40" s="609">
        <f aca="true" t="shared" si="8" ref="F40:F59">D40+E40</f>
        <v>0.6039</v>
      </c>
      <c r="G40" s="225">
        <v>128.5062</v>
      </c>
      <c r="H40" s="40"/>
      <c r="I40" s="609">
        <f aca="true" t="shared" si="9" ref="I40:I59">G40+H40</f>
        <v>128.5062</v>
      </c>
      <c r="J40" s="225">
        <v>0.0207</v>
      </c>
      <c r="K40" s="225">
        <v>1.6838</v>
      </c>
      <c r="L40" s="610">
        <f t="shared" si="0"/>
        <v>130.81459999999998</v>
      </c>
      <c r="M40" s="607"/>
      <c r="N40" s="674" t="s">
        <v>66</v>
      </c>
      <c r="O40" s="673"/>
      <c r="P40" s="83">
        <v>1541.5691</v>
      </c>
      <c r="Q40" s="84">
        <v>177184.3645200892</v>
      </c>
      <c r="R40" s="85">
        <v>114.9376726090898</v>
      </c>
      <c r="S40" s="109">
        <v>0.0371</v>
      </c>
      <c r="T40" s="81">
        <v>4.286520089196574</v>
      </c>
      <c r="U40" s="88">
        <v>115.53962504572975</v>
      </c>
      <c r="V40" s="79">
        <v>0.004</v>
      </c>
      <c r="W40" s="79">
        <v>0.54</v>
      </c>
      <c r="X40" s="88">
        <v>135</v>
      </c>
      <c r="Y40" s="83">
        <v>0.0411</v>
      </c>
      <c r="Z40" s="84">
        <v>4.826520089196574</v>
      </c>
      <c r="AA40" s="88">
        <v>117.43357881256871</v>
      </c>
      <c r="AB40" s="110">
        <v>1257.223</v>
      </c>
      <c r="AC40" s="79">
        <v>161674.442</v>
      </c>
      <c r="AD40" s="88">
        <v>128.59647174765337</v>
      </c>
      <c r="AE40" s="79"/>
      <c r="AF40" s="79"/>
      <c r="AG40" s="88"/>
      <c r="AH40" s="83">
        <v>1257.223</v>
      </c>
      <c r="AI40" s="81">
        <v>161674.442</v>
      </c>
      <c r="AJ40" s="88">
        <v>128.59647174765337</v>
      </c>
      <c r="AK40" s="110">
        <v>165.8008</v>
      </c>
      <c r="AL40" s="79">
        <v>3617.487</v>
      </c>
      <c r="AM40" s="88">
        <v>21.81827228819161</v>
      </c>
      <c r="AN40" s="110">
        <v>118.5042</v>
      </c>
      <c r="AO40" s="79">
        <v>11887.609</v>
      </c>
      <c r="AP40" s="91">
        <v>100.31382010089095</v>
      </c>
      <c r="AQ40" s="614"/>
    </row>
    <row r="41" spans="1:43" ht="27" customHeight="1">
      <c r="A41" s="600"/>
      <c r="B41" s="601"/>
      <c r="C41" s="602" t="s">
        <v>29</v>
      </c>
      <c r="D41" s="66">
        <v>140.8860029316435</v>
      </c>
      <c r="E41" s="163">
        <v>166.374</v>
      </c>
      <c r="F41" s="612">
        <f t="shared" si="8"/>
        <v>307.2600029316435</v>
      </c>
      <c r="G41" s="226">
        <v>37878.181</v>
      </c>
      <c r="H41" s="67"/>
      <c r="I41" s="612">
        <f t="shared" si="9"/>
        <v>37878.181</v>
      </c>
      <c r="J41" s="226">
        <v>16.15</v>
      </c>
      <c r="K41" s="226">
        <v>666.724</v>
      </c>
      <c r="L41" s="613">
        <f t="shared" si="0"/>
        <v>38868.315002931646</v>
      </c>
      <c r="M41" s="607"/>
      <c r="N41" s="674"/>
      <c r="O41" s="681"/>
      <c r="P41" s="449">
        <v>413.32550000000003</v>
      </c>
      <c r="Q41" s="450">
        <v>23655.61</v>
      </c>
      <c r="R41" s="451">
        <v>57.232399162403475</v>
      </c>
      <c r="S41" s="452"/>
      <c r="T41" s="450"/>
      <c r="U41" s="454"/>
      <c r="V41" s="450">
        <v>0.0166</v>
      </c>
      <c r="W41" s="450">
        <v>1.638</v>
      </c>
      <c r="X41" s="454">
        <v>98.67469879518072</v>
      </c>
      <c r="Y41" s="449">
        <v>0.0166</v>
      </c>
      <c r="Z41" s="450">
        <v>1.638</v>
      </c>
      <c r="AA41" s="454">
        <v>98.67469879518072</v>
      </c>
      <c r="AB41" s="457">
        <v>125.8818</v>
      </c>
      <c r="AC41" s="450">
        <v>8578.824</v>
      </c>
      <c r="AD41" s="454">
        <v>68.14983579834417</v>
      </c>
      <c r="AE41" s="450"/>
      <c r="AF41" s="450"/>
      <c r="AG41" s="454"/>
      <c r="AH41" s="449">
        <v>125.8818</v>
      </c>
      <c r="AI41" s="453">
        <v>8578.824</v>
      </c>
      <c r="AJ41" s="454">
        <v>68.14983579834417</v>
      </c>
      <c r="AK41" s="457">
        <v>16.0718</v>
      </c>
      <c r="AL41" s="450">
        <v>311.46</v>
      </c>
      <c r="AM41" s="454">
        <v>19.379285456513895</v>
      </c>
      <c r="AN41" s="457">
        <v>271.3553</v>
      </c>
      <c r="AO41" s="450">
        <v>14763.688</v>
      </c>
      <c r="AP41" s="455">
        <v>54.40722182319638</v>
      </c>
      <c r="AQ41" s="614"/>
    </row>
    <row r="42" spans="1:43" ht="27" customHeight="1">
      <c r="A42" s="607" t="s">
        <v>67</v>
      </c>
      <c r="B42" s="1"/>
      <c r="C42" s="616" t="s">
        <v>24</v>
      </c>
      <c r="D42" s="31">
        <v>1.3679</v>
      </c>
      <c r="E42" s="158">
        <v>0.7747</v>
      </c>
      <c r="F42" s="609">
        <f t="shared" si="8"/>
        <v>2.1426</v>
      </c>
      <c r="G42" s="225">
        <v>316.4934</v>
      </c>
      <c r="H42" s="40"/>
      <c r="I42" s="609">
        <f t="shared" si="9"/>
        <v>316.4934</v>
      </c>
      <c r="J42" s="225">
        <v>57.8303</v>
      </c>
      <c r="K42" s="225">
        <v>48.0861</v>
      </c>
      <c r="L42" s="610">
        <f t="shared" si="0"/>
        <v>424.5524</v>
      </c>
      <c r="M42" s="607"/>
      <c r="N42" s="677"/>
      <c r="O42" s="682"/>
      <c r="P42" s="100">
        <v>372.9673344615805</v>
      </c>
      <c r="Q42" s="93">
        <v>749.0162566938211</v>
      </c>
      <c r="R42" s="93">
        <v>200.82623529889253</v>
      </c>
      <c r="S42" s="101"/>
      <c r="T42" s="102"/>
      <c r="U42" s="93"/>
      <c r="V42" s="103">
        <v>24.096385542168676</v>
      </c>
      <c r="W42" s="104">
        <v>32.96703296703297</v>
      </c>
      <c r="X42" s="93">
        <v>136.8131868131868</v>
      </c>
      <c r="Y42" s="100">
        <v>247.59036144578312</v>
      </c>
      <c r="Z42" s="93">
        <v>294.65934610479695</v>
      </c>
      <c r="AA42" s="93">
        <v>119.01083078685231</v>
      </c>
      <c r="AB42" s="105">
        <v>998.7329383596357</v>
      </c>
      <c r="AC42" s="102">
        <v>1884.5758113233235</v>
      </c>
      <c r="AD42" s="93">
        <v>188.69667144638646</v>
      </c>
      <c r="AE42" s="102"/>
      <c r="AF42" s="106"/>
      <c r="AG42" s="93"/>
      <c r="AH42" s="100">
        <v>998.7329383596357</v>
      </c>
      <c r="AI42" s="103">
        <v>1884.5758113233235</v>
      </c>
      <c r="AJ42" s="93">
        <v>188.69667144638646</v>
      </c>
      <c r="AK42" s="107">
        <v>1031.625580208813</v>
      </c>
      <c r="AL42" s="93">
        <v>1161.4611828164132</v>
      </c>
      <c r="AM42" s="93">
        <v>112.58553540145056</v>
      </c>
      <c r="AN42" s="107">
        <v>43.67123103915789</v>
      </c>
      <c r="AO42" s="104">
        <v>80.51923746966206</v>
      </c>
      <c r="AP42" s="108">
        <v>184.37592793632115</v>
      </c>
      <c r="AQ42" s="614"/>
    </row>
    <row r="43" spans="1:43" ht="27" customHeight="1">
      <c r="A43" s="600"/>
      <c r="B43" s="601"/>
      <c r="C43" s="602" t="s">
        <v>29</v>
      </c>
      <c r="D43" s="66">
        <v>383.17104797326135</v>
      </c>
      <c r="E43" s="163">
        <v>26.294</v>
      </c>
      <c r="F43" s="612">
        <f t="shared" si="8"/>
        <v>409.46504797326133</v>
      </c>
      <c r="G43" s="226">
        <v>60294.422</v>
      </c>
      <c r="H43" s="67"/>
      <c r="I43" s="612">
        <f t="shared" si="9"/>
        <v>60294.422</v>
      </c>
      <c r="J43" s="226">
        <v>10631.137</v>
      </c>
      <c r="K43" s="226">
        <v>13617.569</v>
      </c>
      <c r="L43" s="613">
        <f t="shared" si="0"/>
        <v>84952.59304797326</v>
      </c>
      <c r="M43" s="607"/>
      <c r="N43" s="674" t="s">
        <v>68</v>
      </c>
      <c r="O43" s="673"/>
      <c r="P43" s="459">
        <v>274.9595</v>
      </c>
      <c r="Q43" s="460">
        <v>19807.083000029215</v>
      </c>
      <c r="R43" s="461">
        <v>72.03636535573136</v>
      </c>
      <c r="S43" s="462">
        <v>0.013</v>
      </c>
      <c r="T43" s="463">
        <v>1.4040000292153054</v>
      </c>
      <c r="U43" s="464">
        <v>108.0000022473312</v>
      </c>
      <c r="V43" s="465"/>
      <c r="W43" s="465"/>
      <c r="X43" s="464"/>
      <c r="Y43" s="459">
        <v>0.013</v>
      </c>
      <c r="Z43" s="460">
        <v>1.4040000292153054</v>
      </c>
      <c r="AA43" s="464">
        <v>108.0000022473312</v>
      </c>
      <c r="AB43" s="466">
        <v>231.548</v>
      </c>
      <c r="AC43" s="465">
        <v>16712.839</v>
      </c>
      <c r="AD43" s="464">
        <v>72.17872320210064</v>
      </c>
      <c r="AE43" s="465"/>
      <c r="AF43" s="465"/>
      <c r="AG43" s="464"/>
      <c r="AH43" s="459">
        <v>231.548</v>
      </c>
      <c r="AI43" s="463">
        <v>16712.839</v>
      </c>
      <c r="AJ43" s="464">
        <v>72.17872320210064</v>
      </c>
      <c r="AK43" s="466">
        <v>0.0245</v>
      </c>
      <c r="AL43" s="465">
        <v>0.538</v>
      </c>
      <c r="AM43" s="464">
        <v>21.95918367346939</v>
      </c>
      <c r="AN43" s="466">
        <v>43.374</v>
      </c>
      <c r="AO43" s="465">
        <v>3092.302</v>
      </c>
      <c r="AP43" s="467">
        <v>71.2939087932863</v>
      </c>
      <c r="AQ43" s="614"/>
    </row>
    <row r="44" spans="1:43" ht="27" customHeight="1">
      <c r="A44" s="607" t="s">
        <v>69</v>
      </c>
      <c r="B44" s="1"/>
      <c r="C44" s="616" t="s">
        <v>24</v>
      </c>
      <c r="D44" s="31"/>
      <c r="E44" s="158"/>
      <c r="F44" s="609"/>
      <c r="G44" s="225"/>
      <c r="H44" s="40"/>
      <c r="I44" s="609"/>
      <c r="J44" s="225"/>
      <c r="K44" s="225"/>
      <c r="L44" s="610"/>
      <c r="M44" s="607"/>
      <c r="N44" s="674"/>
      <c r="O44" s="673"/>
      <c r="P44" s="92">
        <v>246.41039999999998</v>
      </c>
      <c r="Q44" s="80">
        <v>10651.596000000001</v>
      </c>
      <c r="R44" s="93">
        <v>43.22705535155985</v>
      </c>
      <c r="S44" s="112"/>
      <c r="T44" s="80"/>
      <c r="U44" s="95"/>
      <c r="V44" s="80">
        <v>0.0424</v>
      </c>
      <c r="W44" s="80">
        <v>1.483</v>
      </c>
      <c r="X44" s="95">
        <v>34.97641509433962</v>
      </c>
      <c r="Y44" s="92">
        <v>0.0424</v>
      </c>
      <c r="Z44" s="80">
        <v>1.483</v>
      </c>
      <c r="AA44" s="95">
        <v>34.97641509433962</v>
      </c>
      <c r="AB44" s="97">
        <v>191.205</v>
      </c>
      <c r="AC44" s="80">
        <v>8289.055</v>
      </c>
      <c r="AD44" s="95">
        <v>43.35166444392144</v>
      </c>
      <c r="AE44" s="80"/>
      <c r="AF44" s="80"/>
      <c r="AG44" s="95"/>
      <c r="AH44" s="92">
        <v>191.205</v>
      </c>
      <c r="AI44" s="82">
        <v>8289.055</v>
      </c>
      <c r="AJ44" s="95">
        <v>43.35166444392144</v>
      </c>
      <c r="AK44" s="97"/>
      <c r="AL44" s="80"/>
      <c r="AM44" s="95"/>
      <c r="AN44" s="97">
        <v>55.163</v>
      </c>
      <c r="AO44" s="80">
        <v>2361.058</v>
      </c>
      <c r="AP44" s="99">
        <v>42.80147925239744</v>
      </c>
      <c r="AQ44" s="614"/>
    </row>
    <row r="45" spans="1:43" ht="27" customHeight="1">
      <c r="A45" s="600"/>
      <c r="B45" s="601"/>
      <c r="C45" s="602" t="s">
        <v>29</v>
      </c>
      <c r="D45" s="66"/>
      <c r="E45" s="163"/>
      <c r="F45" s="612"/>
      <c r="G45" s="226"/>
      <c r="H45" s="67"/>
      <c r="I45" s="612"/>
      <c r="J45" s="226"/>
      <c r="K45" s="226"/>
      <c r="L45" s="613"/>
      <c r="M45" s="607"/>
      <c r="N45" s="677"/>
      <c r="O45" s="678"/>
      <c r="P45" s="100">
        <v>111.58599637028308</v>
      </c>
      <c r="Q45" s="93">
        <v>185.9541330710366</v>
      </c>
      <c r="R45" s="93">
        <v>166.64647816019217</v>
      </c>
      <c r="S45" s="101"/>
      <c r="T45" s="102"/>
      <c r="U45" s="93"/>
      <c r="V45" s="103"/>
      <c r="W45" s="104"/>
      <c r="X45" s="93"/>
      <c r="Y45" s="100">
        <v>30.660377358490564</v>
      </c>
      <c r="Z45" s="93">
        <v>94.67296218579267</v>
      </c>
      <c r="AA45" s="93">
        <v>308.77950743673927</v>
      </c>
      <c r="AB45" s="105">
        <v>121.09934363641118</v>
      </c>
      <c r="AC45" s="102">
        <v>201.6253843170301</v>
      </c>
      <c r="AD45" s="93">
        <v>166.49585229990217</v>
      </c>
      <c r="AE45" s="102"/>
      <c r="AF45" s="106"/>
      <c r="AG45" s="93"/>
      <c r="AH45" s="100">
        <v>121.09934363641118</v>
      </c>
      <c r="AI45" s="103">
        <v>201.6253843170301</v>
      </c>
      <c r="AJ45" s="93">
        <v>166.49585229990217</v>
      </c>
      <c r="AK45" s="107"/>
      <c r="AL45" s="93"/>
      <c r="AM45" s="93"/>
      <c r="AN45" s="107">
        <v>78.62879103747078</v>
      </c>
      <c r="AO45" s="104">
        <v>130.97103078365717</v>
      </c>
      <c r="AP45" s="108">
        <v>166.5687963092839</v>
      </c>
      <c r="AQ45" s="614"/>
    </row>
    <row r="46" spans="1:43" ht="27" customHeight="1">
      <c r="A46" s="607" t="s">
        <v>70</v>
      </c>
      <c r="B46" s="1"/>
      <c r="C46" s="616" t="s">
        <v>24</v>
      </c>
      <c r="D46" s="31"/>
      <c r="E46" s="158"/>
      <c r="F46" s="609"/>
      <c r="G46" s="225">
        <v>0.0042</v>
      </c>
      <c r="H46" s="40"/>
      <c r="I46" s="609">
        <f t="shared" si="9"/>
        <v>0.0042</v>
      </c>
      <c r="J46" s="225">
        <v>0.0011</v>
      </c>
      <c r="K46" s="225">
        <v>0.0008</v>
      </c>
      <c r="L46" s="610">
        <f t="shared" si="0"/>
        <v>0.0061</v>
      </c>
      <c r="M46" s="607"/>
      <c r="N46" s="674" t="s">
        <v>71</v>
      </c>
      <c r="O46" s="673"/>
      <c r="P46" s="83">
        <v>242.4262</v>
      </c>
      <c r="Q46" s="84">
        <v>93586.02449821614</v>
      </c>
      <c r="R46" s="85">
        <v>386.0392337883287</v>
      </c>
      <c r="S46" s="109">
        <v>36.5703</v>
      </c>
      <c r="T46" s="81">
        <v>14331.37349821613</v>
      </c>
      <c r="U46" s="88">
        <v>391.88558743614703</v>
      </c>
      <c r="V46" s="79">
        <v>35.0846</v>
      </c>
      <c r="W46" s="79">
        <v>16456.229</v>
      </c>
      <c r="X46" s="88">
        <v>469.0442245315608</v>
      </c>
      <c r="Y46" s="83">
        <v>71.6549</v>
      </c>
      <c r="Z46" s="84">
        <v>30787.60249821613</v>
      </c>
      <c r="AA46" s="88">
        <v>429.6649984609026</v>
      </c>
      <c r="AB46" s="110">
        <v>155.1516</v>
      </c>
      <c r="AC46" s="79">
        <v>55428.417</v>
      </c>
      <c r="AD46" s="88">
        <v>357.2532735724285</v>
      </c>
      <c r="AE46" s="79"/>
      <c r="AF46" s="79"/>
      <c r="AG46" s="88"/>
      <c r="AH46" s="83">
        <v>155.1516</v>
      </c>
      <c r="AI46" s="81">
        <v>55428.417</v>
      </c>
      <c r="AJ46" s="88">
        <v>357.2532735724285</v>
      </c>
      <c r="AK46" s="110">
        <v>5.9697</v>
      </c>
      <c r="AL46" s="79">
        <v>3531.873</v>
      </c>
      <c r="AM46" s="88">
        <v>591.6332479019047</v>
      </c>
      <c r="AN46" s="110">
        <v>9.65</v>
      </c>
      <c r="AO46" s="79">
        <v>3838.132</v>
      </c>
      <c r="AP46" s="91">
        <v>397.7338860103627</v>
      </c>
      <c r="AQ46" s="614"/>
    </row>
    <row r="47" spans="1:43" ht="27" customHeight="1">
      <c r="A47" s="600"/>
      <c r="B47" s="601"/>
      <c r="C47" s="602" t="s">
        <v>29</v>
      </c>
      <c r="D47" s="66"/>
      <c r="E47" s="163"/>
      <c r="F47" s="612"/>
      <c r="G47" s="226">
        <v>3.607</v>
      </c>
      <c r="H47" s="67"/>
      <c r="I47" s="612">
        <f t="shared" si="9"/>
        <v>3.607</v>
      </c>
      <c r="J47" s="226">
        <v>0.689</v>
      </c>
      <c r="K47" s="226">
        <v>0.518</v>
      </c>
      <c r="L47" s="613">
        <f t="shared" si="0"/>
        <v>4.814</v>
      </c>
      <c r="M47" s="607"/>
      <c r="N47" s="674"/>
      <c r="O47" s="681"/>
      <c r="P47" s="449">
        <v>88.0395</v>
      </c>
      <c r="Q47" s="450">
        <v>31491.752605483933</v>
      </c>
      <c r="R47" s="451">
        <v>357.70026642000386</v>
      </c>
      <c r="S47" s="452">
        <v>11.1859</v>
      </c>
      <c r="T47" s="450">
        <v>5735.642605483934</v>
      </c>
      <c r="U47" s="454">
        <v>512.756470689344</v>
      </c>
      <c r="V47" s="450">
        <v>13.8056</v>
      </c>
      <c r="W47" s="450">
        <v>6827.561</v>
      </c>
      <c r="X47" s="454">
        <v>494.5501101002491</v>
      </c>
      <c r="Y47" s="449">
        <v>24.991500000000002</v>
      </c>
      <c r="Z47" s="450">
        <v>12563.203605483934</v>
      </c>
      <c r="AA47" s="454">
        <v>502.6990619004034</v>
      </c>
      <c r="AB47" s="457">
        <v>57.5577</v>
      </c>
      <c r="AC47" s="450">
        <v>17131.754</v>
      </c>
      <c r="AD47" s="454">
        <v>297.6448676719188</v>
      </c>
      <c r="AE47" s="450"/>
      <c r="AF47" s="450"/>
      <c r="AG47" s="454"/>
      <c r="AH47" s="449">
        <v>57.5577</v>
      </c>
      <c r="AI47" s="453">
        <v>17131.754</v>
      </c>
      <c r="AJ47" s="454">
        <v>297.6448676719188</v>
      </c>
      <c r="AK47" s="457">
        <v>0.0565</v>
      </c>
      <c r="AL47" s="450">
        <v>42.316</v>
      </c>
      <c r="AM47" s="454">
        <v>748.9557522123894</v>
      </c>
      <c r="AN47" s="457">
        <v>5.4338</v>
      </c>
      <c r="AO47" s="450">
        <v>1754.479</v>
      </c>
      <c r="AP47" s="455">
        <v>322.8825131583791</v>
      </c>
      <c r="AQ47" s="614"/>
    </row>
    <row r="48" spans="1:43" ht="27" customHeight="1">
      <c r="A48" s="607" t="s">
        <v>72</v>
      </c>
      <c r="B48" s="1"/>
      <c r="C48" s="616" t="s">
        <v>24</v>
      </c>
      <c r="D48" s="31"/>
      <c r="E48" s="158"/>
      <c r="F48" s="609"/>
      <c r="G48" s="225">
        <v>0.0792</v>
      </c>
      <c r="H48" s="40"/>
      <c r="I48" s="609">
        <f t="shared" si="9"/>
        <v>0.0792</v>
      </c>
      <c r="J48" s="225">
        <v>0.0381</v>
      </c>
      <c r="K48" s="225">
        <v>0.004</v>
      </c>
      <c r="L48" s="610">
        <f t="shared" si="0"/>
        <v>0.12130000000000002</v>
      </c>
      <c r="M48" s="607"/>
      <c r="N48" s="677"/>
      <c r="O48" s="682"/>
      <c r="P48" s="100">
        <v>275.36071876828015</v>
      </c>
      <c r="Q48" s="93">
        <v>297.17629777746697</v>
      </c>
      <c r="R48" s="93">
        <v>107.92254578168243</v>
      </c>
      <c r="S48" s="101">
        <v>326.93211990094676</v>
      </c>
      <c r="T48" s="102">
        <v>249.86517612714727</v>
      </c>
      <c r="U48" s="93">
        <v>76.4272339477843</v>
      </c>
      <c r="V48" s="103">
        <v>254.13310540650173</v>
      </c>
      <c r="W48" s="104">
        <v>241.02646611286227</v>
      </c>
      <c r="X48" s="93">
        <v>94.84260845407191</v>
      </c>
      <c r="Y48" s="100">
        <v>286.71708380849486</v>
      </c>
      <c r="Z48" s="93">
        <v>245.06171725798592</v>
      </c>
      <c r="AA48" s="93">
        <v>85.47161334190622</v>
      </c>
      <c r="AB48" s="105">
        <v>269.5583735972772</v>
      </c>
      <c r="AC48" s="102">
        <v>323.541985251481</v>
      </c>
      <c r="AD48" s="93">
        <v>120.02668695978105</v>
      </c>
      <c r="AE48" s="102"/>
      <c r="AF48" s="106"/>
      <c r="AG48" s="93"/>
      <c r="AH48" s="100">
        <v>269.5583735972772</v>
      </c>
      <c r="AI48" s="103">
        <v>323.541985251481</v>
      </c>
      <c r="AJ48" s="93">
        <v>120.02668695978105</v>
      </c>
      <c r="AK48" s="107">
        <v>10565.8407079646</v>
      </c>
      <c r="AL48" s="93">
        <v>8346.424520276018</v>
      </c>
      <c r="AM48" s="93">
        <v>78.99441938382081</v>
      </c>
      <c r="AN48" s="107">
        <v>177.59210865324454</v>
      </c>
      <c r="AO48" s="104">
        <v>218.76192305522036</v>
      </c>
      <c r="AP48" s="108">
        <v>123.1822318650214</v>
      </c>
      <c r="AQ48" s="614"/>
    </row>
    <row r="49" spans="1:43" ht="27" customHeight="1">
      <c r="A49" s="600"/>
      <c r="B49" s="601"/>
      <c r="C49" s="602" t="s">
        <v>29</v>
      </c>
      <c r="D49" s="66"/>
      <c r="E49" s="163"/>
      <c r="F49" s="612"/>
      <c r="G49" s="226">
        <v>34.271</v>
      </c>
      <c r="H49" s="67"/>
      <c r="I49" s="612">
        <f t="shared" si="9"/>
        <v>34.271</v>
      </c>
      <c r="J49" s="226">
        <v>38.474</v>
      </c>
      <c r="K49" s="226">
        <v>2.678</v>
      </c>
      <c r="L49" s="613">
        <f t="shared" si="0"/>
        <v>75.423</v>
      </c>
      <c r="M49" s="607"/>
      <c r="N49" s="674" t="s">
        <v>73</v>
      </c>
      <c r="O49" s="681"/>
      <c r="P49" s="459">
        <v>206.09699999999998</v>
      </c>
      <c r="Q49" s="460">
        <v>87103.41261027745</v>
      </c>
      <c r="R49" s="461">
        <v>422.63309320503186</v>
      </c>
      <c r="S49" s="462">
        <v>4.0108999999999995</v>
      </c>
      <c r="T49" s="463">
        <v>2416.1836102774505</v>
      </c>
      <c r="U49" s="464">
        <v>602.404350713668</v>
      </c>
      <c r="V49" s="465">
        <v>14.549199999999999</v>
      </c>
      <c r="W49" s="465">
        <v>4779.838</v>
      </c>
      <c r="X49" s="464">
        <v>328.52926621394994</v>
      </c>
      <c r="Y49" s="459">
        <v>18.5601</v>
      </c>
      <c r="Z49" s="460">
        <v>7196.02161027745</v>
      </c>
      <c r="AA49" s="464">
        <v>387.71459260873866</v>
      </c>
      <c r="AB49" s="466">
        <v>113.67369999999997</v>
      </c>
      <c r="AC49" s="465">
        <v>22595.983999999997</v>
      </c>
      <c r="AD49" s="464">
        <v>198.7793482573366</v>
      </c>
      <c r="AE49" s="465"/>
      <c r="AF49" s="465"/>
      <c r="AG49" s="461"/>
      <c r="AH49" s="459">
        <v>113.67369999999997</v>
      </c>
      <c r="AI49" s="463">
        <v>22595.983999999997</v>
      </c>
      <c r="AJ49" s="464">
        <v>198.7793482573366</v>
      </c>
      <c r="AK49" s="466">
        <v>4.188700000000001</v>
      </c>
      <c r="AL49" s="465">
        <v>3205.436</v>
      </c>
      <c r="AM49" s="464">
        <v>765.2579559290471</v>
      </c>
      <c r="AN49" s="466">
        <v>69.6745</v>
      </c>
      <c r="AO49" s="465">
        <v>54105.971</v>
      </c>
      <c r="AP49" s="467">
        <v>776.5534162426713</v>
      </c>
      <c r="AQ49" s="614"/>
    </row>
    <row r="50" spans="1:43" ht="27" customHeight="1">
      <c r="A50" s="607" t="s">
        <v>74</v>
      </c>
      <c r="B50" s="1"/>
      <c r="C50" s="616" t="s">
        <v>24</v>
      </c>
      <c r="D50" s="31">
        <v>0.1183</v>
      </c>
      <c r="E50" s="158">
        <v>15.8357</v>
      </c>
      <c r="F50" s="609">
        <f t="shared" si="8"/>
        <v>15.953999999999999</v>
      </c>
      <c r="G50" s="225">
        <v>1155.7136</v>
      </c>
      <c r="H50" s="40"/>
      <c r="I50" s="609">
        <f t="shared" si="9"/>
        <v>1155.7136</v>
      </c>
      <c r="J50" s="225">
        <v>149.4568</v>
      </c>
      <c r="K50" s="225">
        <v>251.634</v>
      </c>
      <c r="L50" s="610">
        <f t="shared" si="0"/>
        <v>1572.7584000000002</v>
      </c>
      <c r="M50" s="607"/>
      <c r="N50" s="674" t="s">
        <v>75</v>
      </c>
      <c r="O50" s="681"/>
      <c r="P50" s="92">
        <v>103.74010000000001</v>
      </c>
      <c r="Q50" s="80">
        <v>36556.220991482835</v>
      </c>
      <c r="R50" s="93">
        <v>352.3827429459084</v>
      </c>
      <c r="S50" s="115">
        <v>15.4313</v>
      </c>
      <c r="T50" s="114">
        <v>9196.314991482835</v>
      </c>
      <c r="U50" s="95">
        <v>595.952057926606</v>
      </c>
      <c r="V50" s="114">
        <v>19.190800000000003</v>
      </c>
      <c r="W50" s="114">
        <v>9652.464999999998</v>
      </c>
      <c r="X50" s="93">
        <v>502.9735602476185</v>
      </c>
      <c r="Y50" s="92">
        <v>34.6221</v>
      </c>
      <c r="Z50" s="80">
        <v>18848.779991482836</v>
      </c>
      <c r="AA50" s="95">
        <v>544.4146944143432</v>
      </c>
      <c r="AB50" s="113">
        <v>62.74980000000001</v>
      </c>
      <c r="AC50" s="114">
        <v>14168.474999999999</v>
      </c>
      <c r="AD50" s="95">
        <v>225.79314993832645</v>
      </c>
      <c r="AE50" s="114"/>
      <c r="AF50" s="114"/>
      <c r="AG50" s="93"/>
      <c r="AH50" s="92">
        <v>62.74980000000001</v>
      </c>
      <c r="AI50" s="82">
        <v>14168.474999999999</v>
      </c>
      <c r="AJ50" s="95">
        <v>225.79314993832645</v>
      </c>
      <c r="AK50" s="113">
        <v>2.0252</v>
      </c>
      <c r="AL50" s="114">
        <v>1855.457</v>
      </c>
      <c r="AM50" s="95">
        <v>916.184574363026</v>
      </c>
      <c r="AN50" s="113">
        <v>4.343</v>
      </c>
      <c r="AO50" s="114">
        <v>1683.5090000000002</v>
      </c>
      <c r="AP50" s="99">
        <v>387.63734745567587</v>
      </c>
      <c r="AQ50" s="614"/>
    </row>
    <row r="51" spans="1:43" ht="27" customHeight="1">
      <c r="A51" s="600"/>
      <c r="B51" s="601"/>
      <c r="C51" s="602" t="s">
        <v>29</v>
      </c>
      <c r="D51" s="66">
        <v>5.248800109220296</v>
      </c>
      <c r="E51" s="163">
        <v>635.505</v>
      </c>
      <c r="F51" s="612">
        <f t="shared" si="8"/>
        <v>640.7538001092203</v>
      </c>
      <c r="G51" s="226">
        <v>91711.543</v>
      </c>
      <c r="H51" s="67"/>
      <c r="I51" s="612">
        <f t="shared" si="9"/>
        <v>91711.543</v>
      </c>
      <c r="J51" s="226">
        <v>11537.388</v>
      </c>
      <c r="K51" s="226">
        <v>23489.611</v>
      </c>
      <c r="L51" s="613">
        <f t="shared" si="0"/>
        <v>127379.29580010923</v>
      </c>
      <c r="M51" s="607"/>
      <c r="N51" s="677"/>
      <c r="O51" s="682"/>
      <c r="P51" s="100">
        <v>198.6666679519298</v>
      </c>
      <c r="Q51" s="93">
        <v>238.2724752390886</v>
      </c>
      <c r="R51" s="93">
        <v>119.93580890818683</v>
      </c>
      <c r="S51" s="101">
        <v>25.991977344747358</v>
      </c>
      <c r="T51" s="102">
        <v>26.273388988037038</v>
      </c>
      <c r="U51" s="93">
        <v>101.08268655192003</v>
      </c>
      <c r="V51" s="103">
        <v>75.8134105925756</v>
      </c>
      <c r="W51" s="104">
        <v>49.51935075651661</v>
      </c>
      <c r="X51" s="93">
        <v>65.3174027780331</v>
      </c>
      <c r="Y51" s="100">
        <v>53.60766677931147</v>
      </c>
      <c r="Z51" s="93">
        <v>38.17765188796889</v>
      </c>
      <c r="AA51" s="93">
        <v>71.21677584875341</v>
      </c>
      <c r="AB51" s="105">
        <v>181.153884155806</v>
      </c>
      <c r="AC51" s="102">
        <v>159.4807062863152</v>
      </c>
      <c r="AD51" s="93">
        <v>88.03604020389085</v>
      </c>
      <c r="AE51" s="102"/>
      <c r="AF51" s="106"/>
      <c r="AG51" s="93"/>
      <c r="AH51" s="100">
        <v>181.153884155806</v>
      </c>
      <c r="AI51" s="103">
        <v>159.4807062863152</v>
      </c>
      <c r="AJ51" s="93">
        <v>88.03604020389085</v>
      </c>
      <c r="AK51" s="107">
        <v>206.828955164922</v>
      </c>
      <c r="AL51" s="93">
        <v>172.75722369206076</v>
      </c>
      <c r="AM51" s="93">
        <v>83.52661432453061</v>
      </c>
      <c r="AN51" s="107">
        <v>1604.2942666359656</v>
      </c>
      <c r="AO51" s="104">
        <v>3213.8807098744346</v>
      </c>
      <c r="AP51" s="108">
        <v>200.3298756788304</v>
      </c>
      <c r="AQ51" s="614"/>
    </row>
    <row r="52" spans="1:43" ht="27" customHeight="1">
      <c r="A52" s="607" t="s">
        <v>76</v>
      </c>
      <c r="B52" s="1"/>
      <c r="C52" s="616" t="s">
        <v>24</v>
      </c>
      <c r="D52" s="31">
        <v>0.008</v>
      </c>
      <c r="E52" s="158">
        <v>0.07</v>
      </c>
      <c r="F52" s="609">
        <f t="shared" si="8"/>
        <v>0.07800000000000001</v>
      </c>
      <c r="G52" s="225">
        <v>0.364</v>
      </c>
      <c r="H52" s="40"/>
      <c r="I52" s="609">
        <f t="shared" si="9"/>
        <v>0.364</v>
      </c>
      <c r="J52" s="225">
        <v>0.01</v>
      </c>
      <c r="K52" s="225">
        <v>0.024</v>
      </c>
      <c r="L52" s="610">
        <f t="shared" si="0"/>
        <v>0.47600000000000003</v>
      </c>
      <c r="M52" s="607"/>
      <c r="N52" s="674" t="s">
        <v>77</v>
      </c>
      <c r="O52" s="673"/>
      <c r="P52" s="83">
        <v>11.9625</v>
      </c>
      <c r="Q52" s="84">
        <v>716.912</v>
      </c>
      <c r="R52" s="85">
        <v>59.92994775339603</v>
      </c>
      <c r="S52" s="109"/>
      <c r="T52" s="81"/>
      <c r="U52" s="88"/>
      <c r="V52" s="79"/>
      <c r="W52" s="79"/>
      <c r="X52" s="88"/>
      <c r="Y52" s="83"/>
      <c r="Z52" s="84"/>
      <c r="AA52" s="88"/>
      <c r="AB52" s="110">
        <v>0.123</v>
      </c>
      <c r="AC52" s="79">
        <v>3.985</v>
      </c>
      <c r="AD52" s="88">
        <v>32.39837398373984</v>
      </c>
      <c r="AE52" s="79"/>
      <c r="AF52" s="79"/>
      <c r="AG52" s="88"/>
      <c r="AH52" s="83">
        <v>0.123</v>
      </c>
      <c r="AI52" s="81">
        <v>3.985</v>
      </c>
      <c r="AJ52" s="88">
        <v>32.39837398373984</v>
      </c>
      <c r="AK52" s="110">
        <v>0.2445</v>
      </c>
      <c r="AL52" s="79">
        <v>44.461</v>
      </c>
      <c r="AM52" s="88">
        <v>181.8445807770961</v>
      </c>
      <c r="AN52" s="110">
        <v>11.595</v>
      </c>
      <c r="AO52" s="79">
        <v>668.466</v>
      </c>
      <c r="AP52" s="91">
        <v>57.65122897800776</v>
      </c>
      <c r="AQ52" s="614"/>
    </row>
    <row r="53" spans="1:43" ht="27" customHeight="1">
      <c r="A53" s="600"/>
      <c r="B53" s="601"/>
      <c r="C53" s="602" t="s">
        <v>29</v>
      </c>
      <c r="D53" s="66">
        <v>2.5920000539359482</v>
      </c>
      <c r="E53" s="163">
        <v>52.92</v>
      </c>
      <c r="F53" s="612">
        <f t="shared" si="8"/>
        <v>55.51200005393595</v>
      </c>
      <c r="G53" s="226">
        <v>62.508</v>
      </c>
      <c r="H53" s="67"/>
      <c r="I53" s="612">
        <f t="shared" si="9"/>
        <v>62.508</v>
      </c>
      <c r="J53" s="226">
        <v>4.497</v>
      </c>
      <c r="K53" s="226">
        <v>2.199</v>
      </c>
      <c r="L53" s="613">
        <f t="shared" si="0"/>
        <v>124.71600005393596</v>
      </c>
      <c r="M53" s="607"/>
      <c r="N53" s="674"/>
      <c r="O53" s="673"/>
      <c r="P53" s="449">
        <v>53.904</v>
      </c>
      <c r="Q53" s="450">
        <v>5419.177</v>
      </c>
      <c r="R53" s="451">
        <v>100.53385648560402</v>
      </c>
      <c r="S53" s="452"/>
      <c r="T53" s="450"/>
      <c r="U53" s="454"/>
      <c r="V53" s="450"/>
      <c r="W53" s="450"/>
      <c r="X53" s="451"/>
      <c r="Y53" s="449"/>
      <c r="Z53" s="450"/>
      <c r="AA53" s="454"/>
      <c r="AB53" s="457">
        <v>0.847</v>
      </c>
      <c r="AC53" s="450">
        <v>44.468</v>
      </c>
      <c r="AD53" s="454">
        <v>52.50059031877214</v>
      </c>
      <c r="AE53" s="450"/>
      <c r="AF53" s="450"/>
      <c r="AG53" s="454"/>
      <c r="AH53" s="449">
        <v>0.847</v>
      </c>
      <c r="AI53" s="453">
        <v>44.468</v>
      </c>
      <c r="AJ53" s="454">
        <v>52.50059031877214</v>
      </c>
      <c r="AK53" s="457"/>
      <c r="AL53" s="450"/>
      <c r="AM53" s="454"/>
      <c r="AN53" s="457">
        <v>53.057</v>
      </c>
      <c r="AO53" s="450">
        <v>5374.709</v>
      </c>
      <c r="AP53" s="455">
        <v>101.30065778313889</v>
      </c>
      <c r="AQ53" s="614"/>
    </row>
    <row r="54" spans="1:43" ht="27" customHeight="1">
      <c r="A54" s="607" t="s">
        <v>78</v>
      </c>
      <c r="B54" s="1"/>
      <c r="C54" s="616" t="s">
        <v>24</v>
      </c>
      <c r="D54" s="31">
        <v>0.1125</v>
      </c>
      <c r="E54" s="158"/>
      <c r="F54" s="609">
        <f t="shared" si="8"/>
        <v>0.1125</v>
      </c>
      <c r="G54" s="225">
        <v>0.938</v>
      </c>
      <c r="H54" s="40"/>
      <c r="I54" s="609">
        <f t="shared" si="9"/>
        <v>0.938</v>
      </c>
      <c r="J54" s="225">
        <v>3.1645</v>
      </c>
      <c r="K54" s="225">
        <v>1391.4219</v>
      </c>
      <c r="L54" s="610">
        <f t="shared" si="0"/>
        <v>1395.6369</v>
      </c>
      <c r="M54" s="607"/>
      <c r="N54" s="677"/>
      <c r="O54" s="678"/>
      <c r="P54" s="100">
        <v>22.192230632235084</v>
      </c>
      <c r="Q54" s="93">
        <v>13.229167454762965</v>
      </c>
      <c r="R54" s="93">
        <v>59.611706790515605</v>
      </c>
      <c r="S54" s="101"/>
      <c r="T54" s="102"/>
      <c r="U54" s="93"/>
      <c r="V54" s="103"/>
      <c r="W54" s="104"/>
      <c r="X54" s="93"/>
      <c r="Y54" s="100"/>
      <c r="Z54" s="93"/>
      <c r="AA54" s="93"/>
      <c r="AB54" s="105">
        <v>14.521841794569069</v>
      </c>
      <c r="AC54" s="102">
        <v>8.961500404785463</v>
      </c>
      <c r="AD54" s="93">
        <v>61.710494657343794</v>
      </c>
      <c r="AE54" s="102"/>
      <c r="AF54" s="106"/>
      <c r="AG54" s="93"/>
      <c r="AH54" s="100">
        <v>14.521841794569069</v>
      </c>
      <c r="AI54" s="103">
        <v>8.961500404785463</v>
      </c>
      <c r="AJ54" s="93">
        <v>61.710494657343794</v>
      </c>
      <c r="AK54" s="107"/>
      <c r="AL54" s="93"/>
      <c r="AM54" s="93"/>
      <c r="AN54" s="107">
        <v>21.853855287709443</v>
      </c>
      <c r="AO54" s="104">
        <v>12.437250091121212</v>
      </c>
      <c r="AP54" s="108">
        <v>56.911011477759224</v>
      </c>
      <c r="AQ54" s="614"/>
    </row>
    <row r="55" spans="1:43" ht="27" customHeight="1">
      <c r="A55" s="600"/>
      <c r="B55" s="601"/>
      <c r="C55" s="602" t="s">
        <v>29</v>
      </c>
      <c r="D55" s="66">
        <v>111.82320232688672</v>
      </c>
      <c r="E55" s="163"/>
      <c r="F55" s="612">
        <f t="shared" si="8"/>
        <v>111.82320232688672</v>
      </c>
      <c r="G55" s="226">
        <v>807.909</v>
      </c>
      <c r="H55" s="67"/>
      <c r="I55" s="612">
        <f t="shared" si="9"/>
        <v>807.909</v>
      </c>
      <c r="J55" s="226">
        <v>3249.604</v>
      </c>
      <c r="K55" s="226">
        <v>801176.469</v>
      </c>
      <c r="L55" s="613">
        <f t="shared" si="0"/>
        <v>805345.805202327</v>
      </c>
      <c r="M55" s="607"/>
      <c r="N55" s="679" t="s">
        <v>79</v>
      </c>
      <c r="O55" s="673"/>
      <c r="P55" s="459">
        <v>1395.6369</v>
      </c>
      <c r="Q55" s="460">
        <v>805345.805202327</v>
      </c>
      <c r="R55" s="461">
        <v>577.0453655978336</v>
      </c>
      <c r="S55" s="462">
        <v>0.1125</v>
      </c>
      <c r="T55" s="463">
        <v>111.82320232688672</v>
      </c>
      <c r="U55" s="464">
        <v>993.9840206834374</v>
      </c>
      <c r="V55" s="465"/>
      <c r="W55" s="465"/>
      <c r="X55" s="464"/>
      <c r="Y55" s="459">
        <v>0.1125</v>
      </c>
      <c r="Z55" s="460">
        <v>111.82320232688672</v>
      </c>
      <c r="AA55" s="464">
        <v>993.9840206834374</v>
      </c>
      <c r="AB55" s="466">
        <v>0.938</v>
      </c>
      <c r="AC55" s="465">
        <v>807.909</v>
      </c>
      <c r="AD55" s="464">
        <v>861.3102345415779</v>
      </c>
      <c r="AE55" s="465"/>
      <c r="AF55" s="465"/>
      <c r="AG55" s="464"/>
      <c r="AH55" s="459">
        <v>0.938</v>
      </c>
      <c r="AI55" s="463">
        <v>807.909</v>
      </c>
      <c r="AJ55" s="464">
        <v>861.3102345415779</v>
      </c>
      <c r="AK55" s="466">
        <v>3.1645</v>
      </c>
      <c r="AL55" s="465">
        <v>3249.604</v>
      </c>
      <c r="AM55" s="464">
        <v>1026.8933480802655</v>
      </c>
      <c r="AN55" s="466">
        <v>1391.4219</v>
      </c>
      <c r="AO55" s="465">
        <v>801176.469</v>
      </c>
      <c r="AP55" s="467">
        <v>575.7969376506148</v>
      </c>
      <c r="AQ55" s="614"/>
    </row>
    <row r="56" spans="1:43" ht="27" customHeight="1">
      <c r="A56" s="607" t="s">
        <v>128</v>
      </c>
      <c r="B56" s="615" t="s">
        <v>80</v>
      </c>
      <c r="C56" s="616" t="s">
        <v>24</v>
      </c>
      <c r="D56" s="31">
        <v>0.6404</v>
      </c>
      <c r="E56" s="158"/>
      <c r="F56" s="609">
        <f t="shared" si="8"/>
        <v>0.6404</v>
      </c>
      <c r="G56" s="225">
        <v>23.5475</v>
      </c>
      <c r="H56" s="40"/>
      <c r="I56" s="609">
        <f t="shared" si="9"/>
        <v>23.5475</v>
      </c>
      <c r="J56" s="225">
        <v>0.3501</v>
      </c>
      <c r="K56" s="225">
        <v>0.2338</v>
      </c>
      <c r="L56" s="610">
        <f t="shared" si="0"/>
        <v>24.7718</v>
      </c>
      <c r="M56" s="607"/>
      <c r="N56" s="679"/>
      <c r="O56" s="673"/>
      <c r="P56" s="92">
        <v>1292.1791999999998</v>
      </c>
      <c r="Q56" s="80">
        <v>452989.7030012534</v>
      </c>
      <c r="R56" s="93">
        <v>350.5626023087614</v>
      </c>
      <c r="S56" s="112">
        <v>0.01</v>
      </c>
      <c r="T56" s="80">
        <v>8.925001253380941</v>
      </c>
      <c r="U56" s="95">
        <v>892.5001253380941</v>
      </c>
      <c r="V56" s="80">
        <v>0.0238</v>
      </c>
      <c r="W56" s="80">
        <v>37.249</v>
      </c>
      <c r="X56" s="95">
        <v>1565.0840336134454</v>
      </c>
      <c r="Y56" s="92">
        <v>0.033800000000000004</v>
      </c>
      <c r="Z56" s="80">
        <v>46.17400125338094</v>
      </c>
      <c r="AA56" s="95">
        <v>1366.0947116384893</v>
      </c>
      <c r="AB56" s="97">
        <v>1.5196</v>
      </c>
      <c r="AC56" s="80">
        <v>760.359</v>
      </c>
      <c r="AD56" s="95">
        <v>500.3678599631482</v>
      </c>
      <c r="AE56" s="80"/>
      <c r="AF56" s="80"/>
      <c r="AG56" s="95"/>
      <c r="AH56" s="92">
        <v>1.5196</v>
      </c>
      <c r="AI56" s="82">
        <v>760.359</v>
      </c>
      <c r="AJ56" s="95">
        <v>500.3678599631482</v>
      </c>
      <c r="AK56" s="97">
        <v>2.629</v>
      </c>
      <c r="AL56" s="80">
        <v>2693.28</v>
      </c>
      <c r="AM56" s="95">
        <v>1024.4503613541272</v>
      </c>
      <c r="AN56" s="97">
        <v>1287.9968</v>
      </c>
      <c r="AO56" s="80">
        <v>449489.89</v>
      </c>
      <c r="AP56" s="99">
        <v>348.98370089118237</v>
      </c>
      <c r="AQ56" s="614"/>
    </row>
    <row r="57" spans="1:43" ht="27" customHeight="1">
      <c r="A57" s="611" t="s">
        <v>58</v>
      </c>
      <c r="B57" s="602"/>
      <c r="C57" s="602" t="s">
        <v>29</v>
      </c>
      <c r="D57" s="66">
        <v>546.5502113729565</v>
      </c>
      <c r="E57" s="163"/>
      <c r="F57" s="612">
        <f t="shared" si="8"/>
        <v>546.5502113729565</v>
      </c>
      <c r="G57" s="226">
        <v>16496.132</v>
      </c>
      <c r="H57" s="67"/>
      <c r="I57" s="612">
        <f t="shared" si="9"/>
        <v>16496.132</v>
      </c>
      <c r="J57" s="226">
        <v>413.328</v>
      </c>
      <c r="K57" s="226">
        <v>141.133</v>
      </c>
      <c r="L57" s="613">
        <f t="shared" si="0"/>
        <v>17597.14321137296</v>
      </c>
      <c r="M57" s="607"/>
      <c r="N57" s="677"/>
      <c r="O57" s="678"/>
      <c r="P57" s="100">
        <v>108.00645142717049</v>
      </c>
      <c r="Q57" s="93">
        <v>177.78457211423603</v>
      </c>
      <c r="R57" s="93">
        <v>164.60551176807937</v>
      </c>
      <c r="S57" s="101">
        <v>1125</v>
      </c>
      <c r="T57" s="102">
        <v>1252.9208585211818</v>
      </c>
      <c r="U57" s="93">
        <v>111.37074297966059</v>
      </c>
      <c r="V57" s="103"/>
      <c r="W57" s="104"/>
      <c r="X57" s="93"/>
      <c r="Y57" s="100">
        <v>332.84023668639054</v>
      </c>
      <c r="Z57" s="93">
        <v>242.1778474714682</v>
      </c>
      <c r="AA57" s="93">
        <v>72.76098884031667</v>
      </c>
      <c r="AB57" s="105">
        <v>61.72677020268491</v>
      </c>
      <c r="AC57" s="102">
        <v>106.25362493243323</v>
      </c>
      <c r="AD57" s="93">
        <v>172.13540346196754</v>
      </c>
      <c r="AE57" s="102"/>
      <c r="AF57" s="106"/>
      <c r="AG57" s="93"/>
      <c r="AH57" s="100">
        <v>61.72677020268491</v>
      </c>
      <c r="AI57" s="103">
        <v>106.25362493243323</v>
      </c>
      <c r="AJ57" s="93">
        <v>172.13540346196754</v>
      </c>
      <c r="AK57" s="107">
        <v>120.3689615823507</v>
      </c>
      <c r="AL57" s="93">
        <v>120.65600308917006</v>
      </c>
      <c r="AM57" s="93">
        <v>100.23846804279606</v>
      </c>
      <c r="AN57" s="107">
        <v>108.02991901843235</v>
      </c>
      <c r="AO57" s="104">
        <v>178.24126567118117</v>
      </c>
      <c r="AP57" s="108">
        <v>164.9925014206196</v>
      </c>
      <c r="AQ57" s="614"/>
    </row>
    <row r="58" spans="1:43" ht="27" customHeight="1">
      <c r="A58" s="611" t="s">
        <v>28</v>
      </c>
      <c r="B58" s="615" t="s">
        <v>31</v>
      </c>
      <c r="C58" s="616" t="s">
        <v>24</v>
      </c>
      <c r="D58" s="31">
        <v>0.0219</v>
      </c>
      <c r="E58" s="158">
        <v>0.1831</v>
      </c>
      <c r="F58" s="609">
        <f t="shared" si="8"/>
        <v>0.20500000000000002</v>
      </c>
      <c r="G58" s="225">
        <v>0.1008</v>
      </c>
      <c r="H58" s="40"/>
      <c r="I58" s="609">
        <f t="shared" si="9"/>
        <v>0.1008</v>
      </c>
      <c r="J58" s="225">
        <v>0.1492</v>
      </c>
      <c r="K58" s="225">
        <v>2.2224</v>
      </c>
      <c r="L58" s="610">
        <f t="shared" si="0"/>
        <v>2.6774</v>
      </c>
      <c r="M58" s="607"/>
      <c r="N58" s="672" t="s">
        <v>81</v>
      </c>
      <c r="O58" s="673"/>
      <c r="P58" s="83">
        <v>149.6415</v>
      </c>
      <c r="Q58" s="84">
        <v>14343.337402095749</v>
      </c>
      <c r="R58" s="85">
        <v>95.8513340356502</v>
      </c>
      <c r="S58" s="109">
        <v>0.336</v>
      </c>
      <c r="T58" s="81">
        <v>100.71540209574869</v>
      </c>
      <c r="U58" s="88">
        <v>299.74822052306155</v>
      </c>
      <c r="V58" s="79">
        <v>1.3665</v>
      </c>
      <c r="W58" s="79">
        <v>452.536</v>
      </c>
      <c r="X58" s="88">
        <v>331.1642883278449</v>
      </c>
      <c r="Y58" s="83">
        <v>1.7025000000000001</v>
      </c>
      <c r="Z58" s="84">
        <v>553.2514020957487</v>
      </c>
      <c r="AA58" s="88">
        <v>324.96411283157045</v>
      </c>
      <c r="AB58" s="110">
        <v>99.0696</v>
      </c>
      <c r="AC58" s="79">
        <v>10303.673</v>
      </c>
      <c r="AD58" s="88">
        <v>104.00438681492608</v>
      </c>
      <c r="AE58" s="79"/>
      <c r="AF58" s="79"/>
      <c r="AG58" s="88"/>
      <c r="AH58" s="83">
        <v>99.0696</v>
      </c>
      <c r="AI58" s="81">
        <v>10303.673</v>
      </c>
      <c r="AJ58" s="88">
        <v>104.00438681492608</v>
      </c>
      <c r="AK58" s="110">
        <v>1.3144</v>
      </c>
      <c r="AL58" s="79">
        <v>547.092</v>
      </c>
      <c r="AM58" s="88">
        <v>416.22945830797323</v>
      </c>
      <c r="AN58" s="110">
        <v>47.555</v>
      </c>
      <c r="AO58" s="79">
        <v>2939.321</v>
      </c>
      <c r="AP58" s="91">
        <v>61.80887393544317</v>
      </c>
      <c r="AQ58" s="614"/>
    </row>
    <row r="59" spans="1:43" ht="27" customHeight="1">
      <c r="A59" s="611" t="s">
        <v>35</v>
      </c>
      <c r="B59" s="602" t="s">
        <v>82</v>
      </c>
      <c r="C59" s="602" t="s">
        <v>29</v>
      </c>
      <c r="D59" s="66">
        <v>9.44460019652911</v>
      </c>
      <c r="E59" s="163">
        <v>96.974</v>
      </c>
      <c r="F59" s="612">
        <f t="shared" si="8"/>
        <v>106.41860019652911</v>
      </c>
      <c r="G59" s="226">
        <v>184.564</v>
      </c>
      <c r="H59" s="67"/>
      <c r="I59" s="612">
        <f t="shared" si="9"/>
        <v>184.564</v>
      </c>
      <c r="J59" s="226">
        <v>126.688</v>
      </c>
      <c r="K59" s="226">
        <v>485.743</v>
      </c>
      <c r="L59" s="613">
        <f t="shared" si="0"/>
        <v>903.4136001965292</v>
      </c>
      <c r="M59" s="607"/>
      <c r="N59" s="672"/>
      <c r="O59" s="673"/>
      <c r="P59" s="449">
        <v>76.8229</v>
      </c>
      <c r="Q59" s="450">
        <v>10646.43900471861</v>
      </c>
      <c r="R59" s="451">
        <v>138.5841852457875</v>
      </c>
      <c r="S59" s="452">
        <v>0.02</v>
      </c>
      <c r="T59" s="450">
        <v>33.6000047186106</v>
      </c>
      <c r="U59" s="454">
        <v>1680.00023593053</v>
      </c>
      <c r="V59" s="450">
        <v>3.1049</v>
      </c>
      <c r="W59" s="450">
        <v>1342.613</v>
      </c>
      <c r="X59" s="454">
        <v>432.4174691616477</v>
      </c>
      <c r="Y59" s="449">
        <v>3.1249000000000002</v>
      </c>
      <c r="Z59" s="450">
        <v>1376.2130047186106</v>
      </c>
      <c r="AA59" s="454">
        <v>440.4022543820956</v>
      </c>
      <c r="AB59" s="457">
        <v>17.083</v>
      </c>
      <c r="AC59" s="450">
        <v>2271.867</v>
      </c>
      <c r="AD59" s="454">
        <v>132.98993151085878</v>
      </c>
      <c r="AE59" s="450"/>
      <c r="AF59" s="450"/>
      <c r="AG59" s="454"/>
      <c r="AH59" s="449">
        <v>17.083</v>
      </c>
      <c r="AI59" s="453">
        <v>2271.867</v>
      </c>
      <c r="AJ59" s="454">
        <v>132.98993151085878</v>
      </c>
      <c r="AK59" s="457">
        <v>10.4007</v>
      </c>
      <c r="AL59" s="450">
        <v>970.374</v>
      </c>
      <c r="AM59" s="454">
        <v>93.29891257319218</v>
      </c>
      <c r="AN59" s="457">
        <v>46.2143</v>
      </c>
      <c r="AO59" s="450">
        <v>6027.985</v>
      </c>
      <c r="AP59" s="455">
        <v>130.4354929102031</v>
      </c>
      <c r="AQ59" s="614"/>
    </row>
    <row r="60" spans="1:43" ht="27" customHeight="1">
      <c r="A60" s="611"/>
      <c r="B60" s="615" t="s">
        <v>36</v>
      </c>
      <c r="C60" s="616" t="s">
        <v>24</v>
      </c>
      <c r="D60" s="30">
        <f aca="true" t="shared" si="10" ref="D60:K61">D56+D58</f>
        <v>0.6623</v>
      </c>
      <c r="E60" s="188">
        <f t="shared" si="10"/>
        <v>0.1831</v>
      </c>
      <c r="F60" s="609">
        <f t="shared" si="10"/>
        <v>0.8453999999999999</v>
      </c>
      <c r="G60" s="233">
        <f t="shared" si="10"/>
        <v>23.6483</v>
      </c>
      <c r="H60" s="45"/>
      <c r="I60" s="609">
        <f>I56+I58</f>
        <v>23.6483</v>
      </c>
      <c r="J60" s="233">
        <f t="shared" si="10"/>
        <v>0.4993</v>
      </c>
      <c r="K60" s="233">
        <f t="shared" si="10"/>
        <v>2.4562</v>
      </c>
      <c r="L60" s="610">
        <f t="shared" si="0"/>
        <v>27.449199999999998</v>
      </c>
      <c r="M60" s="607"/>
      <c r="N60" s="683"/>
      <c r="O60" s="678"/>
      <c r="P60" s="100">
        <v>194.78762192002645</v>
      </c>
      <c r="Q60" s="93">
        <v>134.72427161550107</v>
      </c>
      <c r="R60" s="93">
        <v>69.1646986022626</v>
      </c>
      <c r="S60" s="101">
        <v>1680</v>
      </c>
      <c r="T60" s="102">
        <v>299.7481784279743</v>
      </c>
      <c r="U60" s="93">
        <v>17.842153477855614</v>
      </c>
      <c r="V60" s="103">
        <v>44.01107926181197</v>
      </c>
      <c r="W60" s="104">
        <v>33.705617329789</v>
      </c>
      <c r="X60" s="93">
        <v>76.58439169210529</v>
      </c>
      <c r="Y60" s="100">
        <v>54.48174341578931</v>
      </c>
      <c r="Z60" s="93">
        <v>40.20100087695873</v>
      </c>
      <c r="AA60" s="93">
        <v>73.78802210890358</v>
      </c>
      <c r="AB60" s="105">
        <v>579.9309254814729</v>
      </c>
      <c r="AC60" s="102">
        <v>453.53328341843957</v>
      </c>
      <c r="AD60" s="93">
        <v>78.20470740405938</v>
      </c>
      <c r="AE60" s="102"/>
      <c r="AF60" s="106"/>
      <c r="AG60" s="93"/>
      <c r="AH60" s="100">
        <v>579.9309254814729</v>
      </c>
      <c r="AI60" s="103">
        <v>453.53328341843957</v>
      </c>
      <c r="AJ60" s="93">
        <v>78.20470740405938</v>
      </c>
      <c r="AK60" s="107">
        <v>12.637610930033555</v>
      </c>
      <c r="AL60" s="93">
        <v>56.37949903851505</v>
      </c>
      <c r="AM60" s="93">
        <v>446.1246619369168</v>
      </c>
      <c r="AN60" s="107">
        <v>102.90105010786704</v>
      </c>
      <c r="AO60" s="104">
        <v>48.76125272375429</v>
      </c>
      <c r="AP60" s="108">
        <v>47.38654530020814</v>
      </c>
      <c r="AQ60" s="614"/>
    </row>
    <row r="61" spans="1:43" ht="27" customHeight="1">
      <c r="A61" s="600"/>
      <c r="B61" s="602"/>
      <c r="C61" s="602" t="s">
        <v>29</v>
      </c>
      <c r="D61" s="617">
        <f t="shared" si="10"/>
        <v>555.9948115694856</v>
      </c>
      <c r="E61" s="368">
        <f t="shared" si="10"/>
        <v>96.974</v>
      </c>
      <c r="F61" s="612">
        <f t="shared" si="10"/>
        <v>652.9688115694856</v>
      </c>
      <c r="G61" s="528">
        <f t="shared" si="10"/>
        <v>16680.696</v>
      </c>
      <c r="H61" s="44"/>
      <c r="I61" s="612">
        <f>I57+I59</f>
        <v>16680.696</v>
      </c>
      <c r="J61" s="528">
        <f t="shared" si="10"/>
        <v>540.016</v>
      </c>
      <c r="K61" s="528">
        <f t="shared" si="10"/>
        <v>626.876</v>
      </c>
      <c r="L61" s="613">
        <f t="shared" si="0"/>
        <v>18500.556811569484</v>
      </c>
      <c r="M61" s="607"/>
      <c r="N61" s="672" t="s">
        <v>83</v>
      </c>
      <c r="O61" s="673"/>
      <c r="P61" s="459">
        <v>0.02</v>
      </c>
      <c r="Q61" s="460">
        <v>14.04</v>
      </c>
      <c r="R61" s="461">
        <v>701.9999999999999</v>
      </c>
      <c r="S61" s="462"/>
      <c r="T61" s="463"/>
      <c r="U61" s="464"/>
      <c r="V61" s="465"/>
      <c r="W61" s="465"/>
      <c r="X61" s="464"/>
      <c r="Y61" s="459"/>
      <c r="Z61" s="460"/>
      <c r="AA61" s="464"/>
      <c r="AB61" s="466"/>
      <c r="AC61" s="465"/>
      <c r="AD61" s="464"/>
      <c r="AE61" s="465"/>
      <c r="AF61" s="465"/>
      <c r="AG61" s="464"/>
      <c r="AH61" s="459"/>
      <c r="AI61" s="463"/>
      <c r="AJ61" s="464"/>
      <c r="AK61" s="466"/>
      <c r="AL61" s="465"/>
      <c r="AM61" s="464"/>
      <c r="AN61" s="466">
        <v>0.02</v>
      </c>
      <c r="AO61" s="465">
        <v>14.04</v>
      </c>
      <c r="AP61" s="467">
        <v>701.9999999999999</v>
      </c>
      <c r="AQ61" s="614"/>
    </row>
    <row r="62" spans="1:43" ht="27" customHeight="1">
      <c r="A62" s="607" t="s">
        <v>128</v>
      </c>
      <c r="B62" s="615" t="s">
        <v>84</v>
      </c>
      <c r="C62" s="616" t="s">
        <v>24</v>
      </c>
      <c r="D62" s="31">
        <v>0.28</v>
      </c>
      <c r="E62" s="158"/>
      <c r="F62" s="609">
        <f aca="true" t="shared" si="11" ref="F62:F69">D62+E62</f>
        <v>0.28</v>
      </c>
      <c r="G62" s="225">
        <v>1.092</v>
      </c>
      <c r="H62" s="40"/>
      <c r="I62" s="609">
        <f>G62+H62</f>
        <v>1.092</v>
      </c>
      <c r="J62" s="225"/>
      <c r="K62" s="225"/>
      <c r="L62" s="610">
        <f t="shared" si="0"/>
        <v>1.372</v>
      </c>
      <c r="M62" s="607"/>
      <c r="N62" s="672"/>
      <c r="O62" s="673"/>
      <c r="P62" s="92">
        <v>37.05</v>
      </c>
      <c r="Q62" s="80">
        <v>1847.869</v>
      </c>
      <c r="R62" s="93">
        <v>49.87500674763833</v>
      </c>
      <c r="S62" s="112"/>
      <c r="T62" s="80"/>
      <c r="U62" s="95"/>
      <c r="V62" s="80"/>
      <c r="W62" s="80"/>
      <c r="X62" s="95"/>
      <c r="Y62" s="92"/>
      <c r="Z62" s="80"/>
      <c r="AA62" s="95"/>
      <c r="AB62" s="97"/>
      <c r="AC62" s="80"/>
      <c r="AD62" s="95"/>
      <c r="AE62" s="80"/>
      <c r="AF62" s="80"/>
      <c r="AG62" s="95"/>
      <c r="AH62" s="92"/>
      <c r="AI62" s="82"/>
      <c r="AJ62" s="95"/>
      <c r="AK62" s="97"/>
      <c r="AL62" s="80"/>
      <c r="AM62" s="95"/>
      <c r="AN62" s="97">
        <v>37.05</v>
      </c>
      <c r="AO62" s="80">
        <v>1847.869</v>
      </c>
      <c r="AP62" s="99">
        <v>49.87500674763833</v>
      </c>
      <c r="AQ62" s="614"/>
    </row>
    <row r="63" spans="1:43" ht="27" customHeight="1" thickBot="1">
      <c r="A63" s="611" t="s">
        <v>85</v>
      </c>
      <c r="B63" s="602"/>
      <c r="C63" s="602" t="s">
        <v>29</v>
      </c>
      <c r="D63" s="66">
        <v>21.124800439577978</v>
      </c>
      <c r="E63" s="163"/>
      <c r="F63" s="612">
        <f t="shared" si="11"/>
        <v>21.124800439577978</v>
      </c>
      <c r="G63" s="226">
        <v>28.324</v>
      </c>
      <c r="H63" s="67"/>
      <c r="I63" s="612">
        <f>G63+H63</f>
        <v>28.324</v>
      </c>
      <c r="J63" s="226"/>
      <c r="K63" s="226"/>
      <c r="L63" s="613">
        <f t="shared" si="0"/>
        <v>49.44880043957798</v>
      </c>
      <c r="M63" s="607"/>
      <c r="N63" s="684"/>
      <c r="O63" s="685"/>
      <c r="P63" s="116">
        <v>0.05398110661268557</v>
      </c>
      <c r="Q63" s="117">
        <v>0.7597941196047988</v>
      </c>
      <c r="R63" s="117">
        <v>1407.5186065678895</v>
      </c>
      <c r="S63" s="132"/>
      <c r="T63" s="130"/>
      <c r="U63" s="117"/>
      <c r="V63" s="130"/>
      <c r="W63" s="133"/>
      <c r="X63" s="117"/>
      <c r="Y63" s="116"/>
      <c r="Z63" s="117"/>
      <c r="AA63" s="117"/>
      <c r="AB63" s="134"/>
      <c r="AC63" s="130"/>
      <c r="AD63" s="117"/>
      <c r="AE63" s="130"/>
      <c r="AF63" s="135"/>
      <c r="AG63" s="117"/>
      <c r="AH63" s="116"/>
      <c r="AI63" s="130"/>
      <c r="AJ63" s="117"/>
      <c r="AK63" s="134"/>
      <c r="AL63" s="117"/>
      <c r="AM63" s="117"/>
      <c r="AN63" s="134">
        <v>0.05398110661268557</v>
      </c>
      <c r="AO63" s="133">
        <v>0.7597941196047988</v>
      </c>
      <c r="AP63" s="136">
        <v>1407.5186065678895</v>
      </c>
      <c r="AQ63" s="614"/>
    </row>
    <row r="64" spans="1:43" ht="27" customHeight="1" thickTop="1">
      <c r="A64" s="611" t="s">
        <v>128</v>
      </c>
      <c r="B64" s="615" t="s">
        <v>86</v>
      </c>
      <c r="C64" s="616" t="s">
        <v>24</v>
      </c>
      <c r="D64" s="31"/>
      <c r="E64" s="158">
        <v>1.9</v>
      </c>
      <c r="F64" s="609">
        <f t="shared" si="11"/>
        <v>1.9</v>
      </c>
      <c r="G64" s="225"/>
      <c r="H64" s="40"/>
      <c r="I64" s="609"/>
      <c r="J64" s="225">
        <v>559.886</v>
      </c>
      <c r="K64" s="225"/>
      <c r="L64" s="610">
        <f t="shared" si="0"/>
        <v>561.786</v>
      </c>
      <c r="M64" s="607"/>
      <c r="N64" s="674" t="s">
        <v>87</v>
      </c>
      <c r="O64" s="673"/>
      <c r="P64" s="83">
        <v>22281.0957</v>
      </c>
      <c r="Q64" s="84">
        <v>5467157.606</v>
      </c>
      <c r="R64" s="85">
        <v>245.37202656510286</v>
      </c>
      <c r="S64" s="109">
        <v>340.72649999999993</v>
      </c>
      <c r="T64" s="81">
        <v>194150.29400000002</v>
      </c>
      <c r="U64" s="88">
        <v>569.8127207599058</v>
      </c>
      <c r="V64" s="81">
        <v>1657.6964999999998</v>
      </c>
      <c r="W64" s="81">
        <v>722431.861</v>
      </c>
      <c r="X64" s="88">
        <v>435.8046608652429</v>
      </c>
      <c r="Y64" s="83">
        <v>1998.4229999999998</v>
      </c>
      <c r="Z64" s="84">
        <v>916582.155</v>
      </c>
      <c r="AA64" s="88">
        <v>458.6527251737996</v>
      </c>
      <c r="AB64" s="131">
        <v>11405.6237</v>
      </c>
      <c r="AC64" s="81">
        <v>2060463.993</v>
      </c>
      <c r="AD64" s="88">
        <v>180.65333796695396</v>
      </c>
      <c r="AE64" s="81"/>
      <c r="AF64" s="81"/>
      <c r="AG64" s="88"/>
      <c r="AH64" s="83">
        <v>11405.6237</v>
      </c>
      <c r="AI64" s="81">
        <v>2060463.993</v>
      </c>
      <c r="AJ64" s="88">
        <v>180.65333796695396</v>
      </c>
      <c r="AK64" s="131">
        <v>5967.736400000002</v>
      </c>
      <c r="AL64" s="81">
        <v>1414485.8739999998</v>
      </c>
      <c r="AM64" s="88">
        <v>237.02217711894906</v>
      </c>
      <c r="AN64" s="131">
        <v>2909.3126000000007</v>
      </c>
      <c r="AO64" s="81">
        <v>1075625.584</v>
      </c>
      <c r="AP64" s="91">
        <v>369.71811966854295</v>
      </c>
      <c r="AQ64" s="614"/>
    </row>
    <row r="65" spans="1:43" ht="27" customHeight="1">
      <c r="A65" s="611" t="s">
        <v>88</v>
      </c>
      <c r="B65" s="602" t="s">
        <v>89</v>
      </c>
      <c r="C65" s="602" t="s">
        <v>29</v>
      </c>
      <c r="D65" s="66"/>
      <c r="E65" s="163">
        <v>151.2</v>
      </c>
      <c r="F65" s="612">
        <f t="shared" si="11"/>
        <v>151.2</v>
      </c>
      <c r="G65" s="226"/>
      <c r="H65" s="67"/>
      <c r="I65" s="612"/>
      <c r="J65" s="226">
        <v>76600.748</v>
      </c>
      <c r="K65" s="226"/>
      <c r="L65" s="613">
        <f t="shared" si="0"/>
        <v>76751.948</v>
      </c>
      <c r="M65" s="607"/>
      <c r="N65" s="672"/>
      <c r="O65" s="686"/>
      <c r="P65" s="449">
        <v>27122.074760000007</v>
      </c>
      <c r="Q65" s="450">
        <v>4796224.997999999</v>
      </c>
      <c r="R65" s="451">
        <v>176.83842554233848</v>
      </c>
      <c r="S65" s="452">
        <v>901.98786</v>
      </c>
      <c r="T65" s="450">
        <v>263467.42299999995</v>
      </c>
      <c r="U65" s="454">
        <v>292.09641801609166</v>
      </c>
      <c r="V65" s="450">
        <v>1762.4507999999998</v>
      </c>
      <c r="W65" s="450">
        <v>688625</v>
      </c>
      <c r="X65" s="454">
        <v>390.7201267689288</v>
      </c>
      <c r="Y65" s="449">
        <v>2664.43866</v>
      </c>
      <c r="Z65" s="450">
        <v>952092.423</v>
      </c>
      <c r="AA65" s="454">
        <v>357.3332114164715</v>
      </c>
      <c r="AB65" s="457">
        <v>12195.528200000006</v>
      </c>
      <c r="AC65" s="450">
        <v>1377197.5250000001</v>
      </c>
      <c r="AD65" s="488">
        <v>112.92643519942001</v>
      </c>
      <c r="AE65" s="450"/>
      <c r="AF65" s="450"/>
      <c r="AG65" s="454"/>
      <c r="AH65" s="449">
        <v>12195.528200000006</v>
      </c>
      <c r="AI65" s="453">
        <v>1377197.5250000001</v>
      </c>
      <c r="AJ65" s="454">
        <v>112.92643519942001</v>
      </c>
      <c r="AK65" s="457">
        <v>7926.460899999998</v>
      </c>
      <c r="AL65" s="450">
        <v>1707031.2859999996</v>
      </c>
      <c r="AM65" s="454">
        <v>215.35857017852697</v>
      </c>
      <c r="AN65" s="457">
        <v>4335.647</v>
      </c>
      <c r="AO65" s="450">
        <v>759903.7639999997</v>
      </c>
      <c r="AP65" s="455">
        <v>175.26882700551954</v>
      </c>
      <c r="AQ65" s="614"/>
    </row>
    <row r="66" spans="1:43" ht="27" customHeight="1" thickBot="1">
      <c r="A66" s="611" t="s">
        <v>128</v>
      </c>
      <c r="B66" s="615" t="s">
        <v>90</v>
      </c>
      <c r="C66" s="616" t="s">
        <v>24</v>
      </c>
      <c r="D66" s="31"/>
      <c r="E66" s="158"/>
      <c r="F66" s="609"/>
      <c r="G66" s="225"/>
      <c r="H66" s="40"/>
      <c r="I66" s="609"/>
      <c r="J66" s="225">
        <v>577.47</v>
      </c>
      <c r="K66" s="225"/>
      <c r="L66" s="610">
        <f t="shared" si="0"/>
        <v>577.47</v>
      </c>
      <c r="M66" s="607"/>
      <c r="N66" s="687"/>
      <c r="O66" s="688"/>
      <c r="P66" s="118">
        <v>82.15114771698975</v>
      </c>
      <c r="Q66" s="119">
        <v>113.98876425271493</v>
      </c>
      <c r="R66" s="119">
        <v>138.75492603634166</v>
      </c>
      <c r="S66" s="120">
        <v>37.77506495486535</v>
      </c>
      <c r="T66" s="121">
        <v>73.69043648329914</v>
      </c>
      <c r="U66" s="121">
        <v>195.07692858065607</v>
      </c>
      <c r="V66" s="122">
        <v>94.05632770004132</v>
      </c>
      <c r="W66" s="121">
        <v>104.90932815392995</v>
      </c>
      <c r="X66" s="121">
        <v>111.53883074034141</v>
      </c>
      <c r="Y66" s="123">
        <v>75.00352813526582</v>
      </c>
      <c r="Z66" s="121">
        <v>96.27029192311932</v>
      </c>
      <c r="AA66" s="121">
        <v>128.35435121065203</v>
      </c>
      <c r="AB66" s="124">
        <v>93.52299886445257</v>
      </c>
      <c r="AC66" s="122">
        <v>149.6128155618055</v>
      </c>
      <c r="AD66" s="121">
        <v>159.97435644535585</v>
      </c>
      <c r="AE66" s="121"/>
      <c r="AF66" s="121"/>
      <c r="AG66" s="121"/>
      <c r="AH66" s="123">
        <v>93.52299886445257</v>
      </c>
      <c r="AI66" s="122">
        <v>149.6128155618055</v>
      </c>
      <c r="AJ66" s="121">
        <v>159.97435644535585</v>
      </c>
      <c r="AK66" s="139">
        <v>75.28878872032287</v>
      </c>
      <c r="AL66" s="125">
        <v>82.86232862869744</v>
      </c>
      <c r="AM66" s="126">
        <v>110.05931963722804</v>
      </c>
      <c r="AN66" s="127">
        <v>67.10215568749027</v>
      </c>
      <c r="AO66" s="119">
        <v>141.54760575708906</v>
      </c>
      <c r="AP66" s="128">
        <v>210.94345525396812</v>
      </c>
      <c r="AQ66" s="614"/>
    </row>
    <row r="67" spans="1:43" ht="27" customHeight="1">
      <c r="A67" s="611" t="s">
        <v>35</v>
      </c>
      <c r="B67" s="602"/>
      <c r="C67" s="602" t="s">
        <v>29</v>
      </c>
      <c r="D67" s="66"/>
      <c r="E67" s="163"/>
      <c r="F67" s="612"/>
      <c r="G67" s="226"/>
      <c r="H67" s="67"/>
      <c r="I67" s="612"/>
      <c r="J67" s="226">
        <v>63275.903</v>
      </c>
      <c r="K67" s="226"/>
      <c r="L67" s="613">
        <f t="shared" si="0"/>
        <v>63275.903</v>
      </c>
      <c r="M67" s="607"/>
      <c r="N67" s="669"/>
      <c r="O67" s="668"/>
      <c r="P67" s="620"/>
      <c r="Q67" s="620"/>
      <c r="R67" s="620"/>
      <c r="S67" s="620"/>
      <c r="T67" s="620"/>
      <c r="U67" s="620"/>
      <c r="V67" s="620"/>
      <c r="W67" s="620"/>
      <c r="X67" s="620"/>
      <c r="Y67" s="620"/>
      <c r="Z67" s="620"/>
      <c r="AA67" s="620"/>
      <c r="AB67" s="620"/>
      <c r="AC67" s="620"/>
      <c r="AD67" s="620"/>
      <c r="AE67" s="620"/>
      <c r="AF67" s="620"/>
      <c r="AG67" s="620"/>
      <c r="AH67" s="620"/>
      <c r="AI67" s="620"/>
      <c r="AJ67" s="620"/>
      <c r="AK67" s="620"/>
      <c r="AL67" s="620"/>
      <c r="AM67" s="620"/>
      <c r="AN67" s="620"/>
      <c r="AO67" s="620"/>
      <c r="AP67" s="620"/>
      <c r="AQ67" s="620"/>
    </row>
    <row r="68" spans="1:43" ht="27" customHeight="1">
      <c r="A68" s="607"/>
      <c r="B68" s="615" t="s">
        <v>31</v>
      </c>
      <c r="C68" s="616" t="s">
        <v>24</v>
      </c>
      <c r="D68" s="31"/>
      <c r="E68" s="158">
        <v>0.208</v>
      </c>
      <c r="F68" s="609">
        <f t="shared" si="11"/>
        <v>0.208</v>
      </c>
      <c r="G68" s="225"/>
      <c r="H68" s="40"/>
      <c r="I68" s="609"/>
      <c r="J68" s="225">
        <v>82.344</v>
      </c>
      <c r="K68" s="225"/>
      <c r="L68" s="610">
        <f t="shared" si="0"/>
        <v>82.55199999999999</v>
      </c>
      <c r="M68" s="607"/>
      <c r="N68" s="669"/>
      <c r="O68" s="668"/>
      <c r="P68" s="577"/>
      <c r="Q68" s="577"/>
      <c r="R68" s="577"/>
      <c r="S68" s="577"/>
      <c r="T68" s="577"/>
      <c r="U68" s="577"/>
      <c r="V68" s="577"/>
      <c r="W68" s="577"/>
      <c r="X68" s="577"/>
      <c r="Y68" s="577"/>
      <c r="Z68" s="577"/>
      <c r="AA68" s="577"/>
      <c r="AB68" s="577"/>
      <c r="AC68" s="577"/>
      <c r="AD68" s="577"/>
      <c r="AE68" s="577"/>
      <c r="AF68" s="577"/>
      <c r="AG68" s="577"/>
      <c r="AH68" s="577"/>
      <c r="AI68" s="577"/>
      <c r="AJ68" s="577"/>
      <c r="AK68" s="577"/>
      <c r="AL68" s="577"/>
      <c r="AM68" s="577"/>
      <c r="AN68" s="577"/>
      <c r="AO68" s="577"/>
      <c r="AP68" s="577"/>
      <c r="AQ68" s="577"/>
    </row>
    <row r="69" spans="1:43" ht="27" customHeight="1" thickBot="1">
      <c r="A69" s="621" t="s">
        <v>128</v>
      </c>
      <c r="B69" s="622" t="s">
        <v>89</v>
      </c>
      <c r="C69" s="622" t="s">
        <v>29</v>
      </c>
      <c r="D69" s="68"/>
      <c r="E69" s="196">
        <v>1.36</v>
      </c>
      <c r="F69" s="623">
        <f t="shared" si="11"/>
        <v>1.36</v>
      </c>
      <c r="G69" s="229"/>
      <c r="H69" s="69"/>
      <c r="I69" s="623"/>
      <c r="J69" s="229">
        <v>11225.045</v>
      </c>
      <c r="K69" s="229"/>
      <c r="L69" s="624">
        <f t="shared" si="0"/>
        <v>11226.405</v>
      </c>
      <c r="M69" s="607"/>
      <c r="N69" s="669"/>
      <c r="O69" s="668"/>
      <c r="P69" s="577"/>
      <c r="Q69" s="577"/>
      <c r="R69" s="577"/>
      <c r="S69" s="577"/>
      <c r="T69" s="577"/>
      <c r="U69" s="577"/>
      <c r="V69" s="577"/>
      <c r="W69" s="577"/>
      <c r="X69" s="577"/>
      <c r="Y69" s="577"/>
      <c r="Z69" s="577"/>
      <c r="AA69" s="577"/>
      <c r="AB69" s="577"/>
      <c r="AC69" s="577"/>
      <c r="AD69" s="577"/>
      <c r="AE69" s="577"/>
      <c r="AF69" s="577"/>
      <c r="AG69" s="577"/>
      <c r="AH69" s="577"/>
      <c r="AI69" s="577"/>
      <c r="AJ69" s="577"/>
      <c r="AK69" s="577"/>
      <c r="AL69" s="577"/>
      <c r="AM69" s="577"/>
      <c r="AN69" s="577"/>
      <c r="AO69" s="577"/>
      <c r="AP69" s="577"/>
      <c r="AQ69" s="577"/>
    </row>
    <row r="70" spans="1:43" ht="27" customHeight="1">
      <c r="A70" s="1"/>
      <c r="B70" s="1"/>
      <c r="C70" s="1"/>
      <c r="D70" s="625"/>
      <c r="E70" s="550"/>
      <c r="F70" s="626"/>
      <c r="G70" s="551"/>
      <c r="H70" s="6"/>
      <c r="I70" s="626"/>
      <c r="J70" s="551"/>
      <c r="K70" s="551"/>
      <c r="L70" s="6"/>
      <c r="M70" s="1"/>
      <c r="N70" s="666"/>
      <c r="O70" s="66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Q70" s="576"/>
    </row>
    <row r="71" spans="1:43" ht="27" customHeight="1" thickBot="1">
      <c r="A71" s="38"/>
      <c r="B71" s="810" t="s">
        <v>160</v>
      </c>
      <c r="C71" s="38"/>
      <c r="D71" s="627"/>
      <c r="E71" s="553"/>
      <c r="F71" s="141"/>
      <c r="G71" s="554"/>
      <c r="H71" s="141"/>
      <c r="I71" s="141"/>
      <c r="J71" s="554"/>
      <c r="K71" s="208"/>
      <c r="L71" s="65" t="s">
        <v>131</v>
      </c>
      <c r="M71" s="1"/>
      <c r="N71" s="666"/>
      <c r="AQ71" s="576"/>
    </row>
    <row r="72" spans="1:43" ht="27" customHeight="1">
      <c r="A72" s="600"/>
      <c r="B72" s="601"/>
      <c r="C72" s="601"/>
      <c r="D72" s="649" t="s">
        <v>4</v>
      </c>
      <c r="E72" s="555" t="s">
        <v>5</v>
      </c>
      <c r="F72" s="628" t="s">
        <v>6</v>
      </c>
      <c r="G72" s="559" t="s">
        <v>7</v>
      </c>
      <c r="H72" s="629" t="s">
        <v>8</v>
      </c>
      <c r="I72" s="628" t="s">
        <v>9</v>
      </c>
      <c r="J72" s="559" t="s">
        <v>10</v>
      </c>
      <c r="K72" s="584" t="s">
        <v>11</v>
      </c>
      <c r="L72" s="630" t="s">
        <v>12</v>
      </c>
      <c r="M72" s="607"/>
      <c r="N72" s="666"/>
      <c r="AQ72" s="576"/>
    </row>
    <row r="73" spans="1:43" ht="27" customHeight="1">
      <c r="A73" s="611" t="s">
        <v>85</v>
      </c>
      <c r="B73" s="615" t="s">
        <v>36</v>
      </c>
      <c r="C73" s="616" t="s">
        <v>24</v>
      </c>
      <c r="D73" s="30">
        <f aca="true" t="shared" si="12" ref="D73:J74">D62+D64+D66+D68</f>
        <v>0.28</v>
      </c>
      <c r="E73" s="188">
        <f t="shared" si="12"/>
        <v>2.108</v>
      </c>
      <c r="F73" s="609">
        <f>F62+F64+F66+F68</f>
        <v>2.388</v>
      </c>
      <c r="G73" s="233">
        <f t="shared" si="12"/>
        <v>1.092</v>
      </c>
      <c r="H73" s="45"/>
      <c r="I73" s="609">
        <f>I62+I64+I66+I68</f>
        <v>1.092</v>
      </c>
      <c r="J73" s="233">
        <f t="shared" si="12"/>
        <v>1219.7</v>
      </c>
      <c r="K73" s="233"/>
      <c r="L73" s="610">
        <f aca="true" t="shared" si="13" ref="L73:L136">F73+J73+I73+K73</f>
        <v>1223.18</v>
      </c>
      <c r="M73" s="607"/>
      <c r="N73" s="666"/>
      <c r="AQ73" s="576"/>
    </row>
    <row r="74" spans="1:43" ht="27" customHeight="1">
      <c r="A74" s="604" t="s">
        <v>88</v>
      </c>
      <c r="B74" s="602"/>
      <c r="C74" s="602" t="s">
        <v>29</v>
      </c>
      <c r="D74" s="617">
        <f t="shared" si="12"/>
        <v>21.124800439577978</v>
      </c>
      <c r="E74" s="368">
        <f t="shared" si="12"/>
        <v>152.56</v>
      </c>
      <c r="F74" s="612">
        <f>F63+F65+F67+F69</f>
        <v>173.68480043957797</v>
      </c>
      <c r="G74" s="528">
        <f t="shared" si="12"/>
        <v>28.324</v>
      </c>
      <c r="H74" s="44"/>
      <c r="I74" s="612">
        <f>I63+I65+I67+I69</f>
        <v>28.324</v>
      </c>
      <c r="J74" s="528">
        <f t="shared" si="12"/>
        <v>151101.69600000003</v>
      </c>
      <c r="K74" s="528"/>
      <c r="L74" s="613">
        <f t="shared" si="13"/>
        <v>151303.7048004396</v>
      </c>
      <c r="M74" s="607"/>
      <c r="N74" s="666"/>
      <c r="AQ74" s="576"/>
    </row>
    <row r="75" spans="1:43" ht="27" customHeight="1">
      <c r="A75" s="607" t="s">
        <v>128</v>
      </c>
      <c r="B75" s="615" t="s">
        <v>71</v>
      </c>
      <c r="C75" s="616" t="s">
        <v>24</v>
      </c>
      <c r="D75" s="31">
        <v>36.5703</v>
      </c>
      <c r="E75" s="158">
        <v>35.0846</v>
      </c>
      <c r="F75" s="609">
        <f aca="true" t="shared" si="14" ref="F75:F124">D75+E75</f>
        <v>71.6549</v>
      </c>
      <c r="G75" s="225">
        <v>155.1516</v>
      </c>
      <c r="H75" s="40"/>
      <c r="I75" s="609">
        <f aca="true" t="shared" si="15" ref="I75:I133">G75+H75</f>
        <v>155.1516</v>
      </c>
      <c r="J75" s="225">
        <v>5.9697</v>
      </c>
      <c r="K75" s="225">
        <v>9.65</v>
      </c>
      <c r="L75" s="610">
        <f t="shared" si="13"/>
        <v>242.42620000000002</v>
      </c>
      <c r="M75" s="607"/>
      <c r="N75" s="666"/>
      <c r="AQ75" s="576"/>
    </row>
    <row r="76" spans="1:43" ht="27" customHeight="1">
      <c r="A76" s="611" t="s">
        <v>52</v>
      </c>
      <c r="B76" s="602"/>
      <c r="C76" s="602" t="s">
        <v>29</v>
      </c>
      <c r="D76" s="66">
        <v>14331.37349821613</v>
      </c>
      <c r="E76" s="163">
        <v>16456.229</v>
      </c>
      <c r="F76" s="612">
        <f t="shared" si="14"/>
        <v>30787.60249821613</v>
      </c>
      <c r="G76" s="226">
        <v>55428.417</v>
      </c>
      <c r="H76" s="67"/>
      <c r="I76" s="612">
        <f t="shared" si="15"/>
        <v>55428.417</v>
      </c>
      <c r="J76" s="226">
        <v>3531.873</v>
      </c>
      <c r="K76" s="226">
        <v>3838.132</v>
      </c>
      <c r="L76" s="613">
        <f t="shared" si="13"/>
        <v>93586.02449821612</v>
      </c>
      <c r="M76" s="607"/>
      <c r="N76" s="666"/>
      <c r="AQ76" s="576"/>
    </row>
    <row r="77" spans="1:43" ht="27" customHeight="1">
      <c r="A77" s="611" t="s">
        <v>128</v>
      </c>
      <c r="B77" s="615" t="s">
        <v>92</v>
      </c>
      <c r="C77" s="616" t="s">
        <v>24</v>
      </c>
      <c r="D77" s="31"/>
      <c r="E77" s="158">
        <v>0.018</v>
      </c>
      <c r="F77" s="609">
        <f t="shared" si="14"/>
        <v>0.018</v>
      </c>
      <c r="G77" s="225">
        <v>2.3318</v>
      </c>
      <c r="H77" s="40"/>
      <c r="I77" s="609">
        <f t="shared" si="15"/>
        <v>2.3318</v>
      </c>
      <c r="J77" s="225"/>
      <c r="K77" s="225">
        <v>0.014</v>
      </c>
      <c r="L77" s="610">
        <f t="shared" si="13"/>
        <v>2.3637999999999995</v>
      </c>
      <c r="M77" s="607"/>
      <c r="N77" s="666"/>
      <c r="AQ77" s="576"/>
    </row>
    <row r="78" spans="1:43" ht="27" customHeight="1">
      <c r="A78" s="611" t="s">
        <v>128</v>
      </c>
      <c r="B78" s="602"/>
      <c r="C78" s="602" t="s">
        <v>29</v>
      </c>
      <c r="D78" s="66"/>
      <c r="E78" s="163">
        <v>1.533</v>
      </c>
      <c r="F78" s="612">
        <f t="shared" si="14"/>
        <v>1.533</v>
      </c>
      <c r="G78" s="226">
        <v>227.507</v>
      </c>
      <c r="H78" s="67"/>
      <c r="I78" s="612">
        <f t="shared" si="15"/>
        <v>227.507</v>
      </c>
      <c r="J78" s="226"/>
      <c r="K78" s="226">
        <v>1.21</v>
      </c>
      <c r="L78" s="613">
        <f t="shared" si="13"/>
        <v>230.25</v>
      </c>
      <c r="M78" s="607"/>
      <c r="N78" s="666"/>
      <c r="AQ78" s="576"/>
    </row>
    <row r="79" spans="1:43" ht="27" customHeight="1">
      <c r="A79" s="611" t="s">
        <v>93</v>
      </c>
      <c r="B79" s="615" t="s">
        <v>94</v>
      </c>
      <c r="C79" s="616" t="s">
        <v>24</v>
      </c>
      <c r="D79" s="31"/>
      <c r="E79" s="158"/>
      <c r="F79" s="609"/>
      <c r="G79" s="225">
        <v>0.0006</v>
      </c>
      <c r="H79" s="40"/>
      <c r="I79" s="609">
        <f t="shared" si="15"/>
        <v>0.0006</v>
      </c>
      <c r="J79" s="225"/>
      <c r="K79" s="225">
        <v>66.47</v>
      </c>
      <c r="L79" s="610">
        <f t="shared" si="13"/>
        <v>66.4706</v>
      </c>
      <c r="M79" s="607"/>
      <c r="N79" s="666"/>
      <c r="AQ79" s="576"/>
    </row>
    <row r="80" spans="1:43" ht="27" customHeight="1">
      <c r="A80" s="611"/>
      <c r="B80" s="602" t="s">
        <v>95</v>
      </c>
      <c r="C80" s="602" t="s">
        <v>29</v>
      </c>
      <c r="D80" s="66"/>
      <c r="E80" s="163"/>
      <c r="F80" s="612"/>
      <c r="G80" s="226">
        <v>0.032</v>
      </c>
      <c r="H80" s="67"/>
      <c r="I80" s="612">
        <f t="shared" si="15"/>
        <v>0.032</v>
      </c>
      <c r="J80" s="226"/>
      <c r="K80" s="226">
        <v>53341.966</v>
      </c>
      <c r="L80" s="613">
        <f t="shared" si="13"/>
        <v>53341.998</v>
      </c>
      <c r="M80" s="607"/>
      <c r="N80" s="666"/>
      <c r="AQ80" s="576"/>
    </row>
    <row r="81" spans="1:43" ht="27" customHeight="1">
      <c r="A81" s="611"/>
      <c r="B81" s="615" t="s">
        <v>96</v>
      </c>
      <c r="C81" s="616" t="s">
        <v>24</v>
      </c>
      <c r="D81" s="31"/>
      <c r="E81" s="158"/>
      <c r="F81" s="609"/>
      <c r="G81" s="225"/>
      <c r="H81" s="40"/>
      <c r="I81" s="609"/>
      <c r="J81" s="225"/>
      <c r="K81" s="225"/>
      <c r="L81" s="610"/>
      <c r="M81" s="607"/>
      <c r="N81" s="666"/>
      <c r="AQ81" s="576"/>
    </row>
    <row r="82" spans="1:43" ht="27" customHeight="1">
      <c r="A82" s="611" t="s">
        <v>28</v>
      </c>
      <c r="B82" s="602"/>
      <c r="C82" s="602" t="s">
        <v>29</v>
      </c>
      <c r="D82" s="66"/>
      <c r="E82" s="163"/>
      <c r="F82" s="612"/>
      <c r="G82" s="226"/>
      <c r="H82" s="67"/>
      <c r="I82" s="612"/>
      <c r="J82" s="226"/>
      <c r="K82" s="226"/>
      <c r="L82" s="613"/>
      <c r="M82" s="607"/>
      <c r="N82" s="666"/>
      <c r="AQ82" s="576"/>
    </row>
    <row r="83" spans="1:43" ht="27" customHeight="1">
      <c r="A83" s="611"/>
      <c r="B83" s="615" t="s">
        <v>31</v>
      </c>
      <c r="C83" s="616" t="s">
        <v>24</v>
      </c>
      <c r="D83" s="31">
        <v>4.0109</v>
      </c>
      <c r="E83" s="158">
        <v>14.5312</v>
      </c>
      <c r="F83" s="609">
        <f t="shared" si="14"/>
        <v>18.5421</v>
      </c>
      <c r="G83" s="225">
        <v>111.3413</v>
      </c>
      <c r="H83" s="40"/>
      <c r="I83" s="609">
        <f t="shared" si="15"/>
        <v>111.3413</v>
      </c>
      <c r="J83" s="225">
        <v>4.1887</v>
      </c>
      <c r="K83" s="225">
        <v>3.1905</v>
      </c>
      <c r="L83" s="610">
        <f t="shared" si="13"/>
        <v>137.26260000000002</v>
      </c>
      <c r="M83" s="607"/>
      <c r="N83" s="666"/>
      <c r="AQ83" s="576"/>
    </row>
    <row r="84" spans="1:43" ht="27" customHeight="1">
      <c r="A84" s="611"/>
      <c r="B84" s="602" t="s">
        <v>97</v>
      </c>
      <c r="C84" s="602" t="s">
        <v>29</v>
      </c>
      <c r="D84" s="66">
        <v>2416.1836102774505</v>
      </c>
      <c r="E84" s="163">
        <v>4778.305</v>
      </c>
      <c r="F84" s="612">
        <f t="shared" si="14"/>
        <v>7194.488610277451</v>
      </c>
      <c r="G84" s="226">
        <v>22368.445</v>
      </c>
      <c r="H84" s="67"/>
      <c r="I84" s="612">
        <f t="shared" si="15"/>
        <v>22368.445</v>
      </c>
      <c r="J84" s="226">
        <v>3205.436</v>
      </c>
      <c r="K84" s="226">
        <v>762.795</v>
      </c>
      <c r="L84" s="613">
        <f t="shared" si="13"/>
        <v>33531.16461027745</v>
      </c>
      <c r="M84" s="607"/>
      <c r="N84" s="666"/>
      <c r="AQ84" s="576"/>
    </row>
    <row r="85" spans="1:43" ht="27" customHeight="1">
      <c r="A85" s="611" t="s">
        <v>35</v>
      </c>
      <c r="B85" s="615" t="s">
        <v>36</v>
      </c>
      <c r="C85" s="616" t="s">
        <v>24</v>
      </c>
      <c r="D85" s="30">
        <f aca="true" t="shared" si="16" ref="D85:K86">D75+D77+D79+D81+D83</f>
        <v>40.5812</v>
      </c>
      <c r="E85" s="188">
        <f t="shared" si="16"/>
        <v>49.6338</v>
      </c>
      <c r="F85" s="609">
        <f t="shared" si="16"/>
        <v>90.215</v>
      </c>
      <c r="G85" s="566">
        <f t="shared" si="16"/>
        <v>268.82529999999997</v>
      </c>
      <c r="H85" s="45"/>
      <c r="I85" s="609">
        <f>I75+I77+I79+I81+I83</f>
        <v>268.82529999999997</v>
      </c>
      <c r="J85" s="233">
        <f t="shared" si="16"/>
        <v>10.1584</v>
      </c>
      <c r="K85" s="233">
        <f t="shared" si="16"/>
        <v>79.3245</v>
      </c>
      <c r="L85" s="610">
        <f t="shared" si="13"/>
        <v>448.5232</v>
      </c>
      <c r="M85" s="607"/>
      <c r="N85" s="666"/>
      <c r="AQ85" s="576"/>
    </row>
    <row r="86" spans="1:43" ht="27" customHeight="1">
      <c r="A86" s="600"/>
      <c r="B86" s="602"/>
      <c r="C86" s="602" t="s">
        <v>29</v>
      </c>
      <c r="D86" s="617">
        <f t="shared" si="16"/>
        <v>16747.55710849358</v>
      </c>
      <c r="E86" s="368">
        <f t="shared" si="16"/>
        <v>21236.067</v>
      </c>
      <c r="F86" s="612">
        <f t="shared" si="16"/>
        <v>37983.624108493575</v>
      </c>
      <c r="G86" s="528">
        <f t="shared" si="16"/>
        <v>78024.401</v>
      </c>
      <c r="H86" s="44"/>
      <c r="I86" s="612">
        <f>I76+I78+I80+I82+I84</f>
        <v>78024.401</v>
      </c>
      <c r="J86" s="528">
        <f t="shared" si="16"/>
        <v>6737.309</v>
      </c>
      <c r="K86" s="528">
        <f t="shared" si="16"/>
        <v>57944.102999999996</v>
      </c>
      <c r="L86" s="613">
        <f t="shared" si="13"/>
        <v>180689.43710849358</v>
      </c>
      <c r="M86" s="607"/>
      <c r="N86" s="666"/>
      <c r="AQ86" s="576"/>
    </row>
    <row r="87" spans="1:43" ht="27" customHeight="1">
      <c r="A87" s="607" t="s">
        <v>98</v>
      </c>
      <c r="B87" s="1"/>
      <c r="C87" s="616" t="s">
        <v>24</v>
      </c>
      <c r="D87" s="31">
        <v>0.6005</v>
      </c>
      <c r="E87" s="158">
        <v>1.6958</v>
      </c>
      <c r="F87" s="609">
        <f t="shared" si="14"/>
        <v>2.2963</v>
      </c>
      <c r="G87" s="225">
        <v>11.7776</v>
      </c>
      <c r="H87" s="40"/>
      <c r="I87" s="609">
        <f t="shared" si="15"/>
        <v>11.7776</v>
      </c>
      <c r="J87" s="225">
        <v>5.3526</v>
      </c>
      <c r="K87" s="225">
        <v>4.7952</v>
      </c>
      <c r="L87" s="610">
        <f t="shared" si="13"/>
        <v>24.2217</v>
      </c>
      <c r="M87" s="607"/>
      <c r="N87" s="666"/>
      <c r="AQ87" s="576"/>
    </row>
    <row r="88" spans="1:43" ht="27" customHeight="1">
      <c r="A88" s="600"/>
      <c r="B88" s="601"/>
      <c r="C88" s="602" t="s">
        <v>29</v>
      </c>
      <c r="D88" s="66">
        <v>869.8914181012414</v>
      </c>
      <c r="E88" s="163">
        <v>1821.165</v>
      </c>
      <c r="F88" s="612">
        <f t="shared" si="14"/>
        <v>2691.0564181012414</v>
      </c>
      <c r="G88" s="226">
        <v>11298.15</v>
      </c>
      <c r="H88" s="67"/>
      <c r="I88" s="612">
        <f t="shared" si="15"/>
        <v>11298.15</v>
      </c>
      <c r="J88" s="226">
        <v>6820.764</v>
      </c>
      <c r="K88" s="226">
        <v>4695.773</v>
      </c>
      <c r="L88" s="613">
        <f t="shared" si="13"/>
        <v>25505.743418101243</v>
      </c>
      <c r="M88" s="607"/>
      <c r="N88" s="666"/>
      <c r="AQ88" s="576"/>
    </row>
    <row r="89" spans="1:43" ht="27" customHeight="1">
      <c r="A89" s="607" t="s">
        <v>99</v>
      </c>
      <c r="B89" s="1"/>
      <c r="C89" s="616" t="s">
        <v>24</v>
      </c>
      <c r="D89" s="31"/>
      <c r="E89" s="158"/>
      <c r="F89" s="609"/>
      <c r="G89" s="225">
        <v>0.123</v>
      </c>
      <c r="H89" s="40"/>
      <c r="I89" s="609">
        <f t="shared" si="15"/>
        <v>0.123</v>
      </c>
      <c r="J89" s="225">
        <v>0.2445</v>
      </c>
      <c r="K89" s="225">
        <v>11.595</v>
      </c>
      <c r="L89" s="610">
        <f t="shared" si="13"/>
        <v>11.9625</v>
      </c>
      <c r="M89" s="607"/>
      <c r="N89" s="666"/>
      <c r="AQ89" s="576"/>
    </row>
    <row r="90" spans="1:43" ht="27" customHeight="1">
      <c r="A90" s="600"/>
      <c r="B90" s="601"/>
      <c r="C90" s="602" t="s">
        <v>29</v>
      </c>
      <c r="D90" s="66"/>
      <c r="E90" s="163"/>
      <c r="F90" s="612"/>
      <c r="G90" s="226">
        <v>3.985</v>
      </c>
      <c r="H90" s="67"/>
      <c r="I90" s="612">
        <f t="shared" si="15"/>
        <v>3.985</v>
      </c>
      <c r="J90" s="226">
        <v>44.461</v>
      </c>
      <c r="K90" s="226">
        <v>668.466</v>
      </c>
      <c r="L90" s="613">
        <f t="shared" si="13"/>
        <v>716.912</v>
      </c>
      <c r="M90" s="607"/>
      <c r="N90" s="666"/>
      <c r="AQ90" s="576"/>
    </row>
    <row r="91" spans="1:43" ht="27" customHeight="1">
      <c r="A91" s="607" t="s">
        <v>100</v>
      </c>
      <c r="B91" s="1"/>
      <c r="C91" s="616" t="s">
        <v>24</v>
      </c>
      <c r="D91" s="31"/>
      <c r="E91" s="158">
        <v>0.253</v>
      </c>
      <c r="F91" s="609">
        <f t="shared" si="14"/>
        <v>0.253</v>
      </c>
      <c r="G91" s="225">
        <v>0.0648</v>
      </c>
      <c r="H91" s="40"/>
      <c r="I91" s="609">
        <f t="shared" si="15"/>
        <v>0.0648</v>
      </c>
      <c r="J91" s="225">
        <v>0.006</v>
      </c>
      <c r="K91" s="225"/>
      <c r="L91" s="610">
        <f t="shared" si="13"/>
        <v>0.3238</v>
      </c>
      <c r="M91" s="607"/>
      <c r="N91" s="666"/>
      <c r="AQ91" s="576"/>
    </row>
    <row r="92" spans="1:43" ht="27" customHeight="1">
      <c r="A92" s="600"/>
      <c r="B92" s="601"/>
      <c r="C92" s="602" t="s">
        <v>29</v>
      </c>
      <c r="D92" s="66"/>
      <c r="E92" s="163">
        <v>76.334</v>
      </c>
      <c r="F92" s="612">
        <f t="shared" si="14"/>
        <v>76.334</v>
      </c>
      <c r="G92" s="226">
        <v>149.321</v>
      </c>
      <c r="H92" s="67"/>
      <c r="I92" s="612">
        <f t="shared" si="15"/>
        <v>149.321</v>
      </c>
      <c r="J92" s="226">
        <v>12.96</v>
      </c>
      <c r="K92" s="226"/>
      <c r="L92" s="613">
        <f t="shared" si="13"/>
        <v>238.615</v>
      </c>
      <c r="M92" s="607"/>
      <c r="N92" s="666"/>
      <c r="AQ92" s="576"/>
    </row>
    <row r="93" spans="1:43" ht="27" customHeight="1">
      <c r="A93" s="607" t="s">
        <v>101</v>
      </c>
      <c r="B93" s="1"/>
      <c r="C93" s="616" t="s">
        <v>24</v>
      </c>
      <c r="D93" s="31">
        <v>0.234</v>
      </c>
      <c r="E93" s="158">
        <v>0.8859</v>
      </c>
      <c r="F93" s="609">
        <f t="shared" si="14"/>
        <v>1.1199000000000001</v>
      </c>
      <c r="G93" s="225">
        <v>23.2484</v>
      </c>
      <c r="H93" s="40"/>
      <c r="I93" s="609">
        <f t="shared" si="15"/>
        <v>23.2484</v>
      </c>
      <c r="J93" s="225">
        <v>0.0015</v>
      </c>
      <c r="K93" s="225">
        <v>0.3953</v>
      </c>
      <c r="L93" s="610">
        <f t="shared" si="13"/>
        <v>24.7651</v>
      </c>
      <c r="M93" s="607"/>
      <c r="N93" s="666"/>
      <c r="AQ93" s="576"/>
    </row>
    <row r="94" spans="1:43" ht="27" customHeight="1">
      <c r="A94" s="600"/>
      <c r="B94" s="601"/>
      <c r="C94" s="602" t="s">
        <v>29</v>
      </c>
      <c r="D94" s="66">
        <v>704.1600146525993</v>
      </c>
      <c r="E94" s="163">
        <v>1196.176</v>
      </c>
      <c r="F94" s="612">
        <f t="shared" si="14"/>
        <v>1900.3360146525993</v>
      </c>
      <c r="G94" s="226">
        <v>32339.175</v>
      </c>
      <c r="H94" s="67"/>
      <c r="I94" s="612">
        <f t="shared" si="15"/>
        <v>32339.175</v>
      </c>
      <c r="J94" s="226">
        <v>8.1</v>
      </c>
      <c r="K94" s="226">
        <v>220.601</v>
      </c>
      <c r="L94" s="613">
        <f t="shared" si="13"/>
        <v>34468.2120146526</v>
      </c>
      <c r="M94" s="607"/>
      <c r="N94" s="666"/>
      <c r="AQ94" s="576"/>
    </row>
    <row r="95" spans="1:43" ht="27" customHeight="1">
      <c r="A95" s="607" t="s">
        <v>102</v>
      </c>
      <c r="B95" s="1"/>
      <c r="C95" s="616" t="s">
        <v>24</v>
      </c>
      <c r="D95" s="31"/>
      <c r="E95" s="158"/>
      <c r="F95" s="609"/>
      <c r="G95" s="225">
        <v>0.0014</v>
      </c>
      <c r="H95" s="40"/>
      <c r="I95" s="609">
        <f t="shared" si="15"/>
        <v>0.0014</v>
      </c>
      <c r="J95" s="543">
        <v>0</v>
      </c>
      <c r="K95" s="225">
        <v>0.0005</v>
      </c>
      <c r="L95" s="610">
        <f t="shared" si="13"/>
        <v>0.0019</v>
      </c>
      <c r="M95" s="607"/>
      <c r="N95" s="666"/>
      <c r="AQ95" s="576"/>
    </row>
    <row r="96" spans="1:43" ht="27" customHeight="1">
      <c r="A96" s="600"/>
      <c r="B96" s="601"/>
      <c r="C96" s="602" t="s">
        <v>29</v>
      </c>
      <c r="D96" s="66"/>
      <c r="E96" s="163"/>
      <c r="F96" s="612"/>
      <c r="G96" s="226">
        <v>1.382</v>
      </c>
      <c r="H96" s="67"/>
      <c r="I96" s="612">
        <f t="shared" si="15"/>
        <v>1.382</v>
      </c>
      <c r="J96" s="226">
        <v>10.551</v>
      </c>
      <c r="K96" s="226">
        <v>0.432</v>
      </c>
      <c r="L96" s="613">
        <f t="shared" si="13"/>
        <v>12.365</v>
      </c>
      <c r="M96" s="607"/>
      <c r="N96" s="666"/>
      <c r="AQ96" s="576"/>
    </row>
    <row r="97" spans="1:43" ht="27" customHeight="1">
      <c r="A97" s="607" t="s">
        <v>103</v>
      </c>
      <c r="B97" s="1"/>
      <c r="C97" s="616" t="s">
        <v>24</v>
      </c>
      <c r="D97" s="31"/>
      <c r="E97" s="158"/>
      <c r="F97" s="609"/>
      <c r="G97" s="225"/>
      <c r="H97" s="40"/>
      <c r="I97" s="609"/>
      <c r="J97" s="225"/>
      <c r="K97" s="225"/>
      <c r="L97" s="610"/>
      <c r="M97" s="607"/>
      <c r="N97" s="666"/>
      <c r="AQ97" s="576"/>
    </row>
    <row r="98" spans="1:43" ht="27" customHeight="1">
      <c r="A98" s="600"/>
      <c r="B98" s="601"/>
      <c r="C98" s="602" t="s">
        <v>29</v>
      </c>
      <c r="D98" s="66"/>
      <c r="E98" s="163"/>
      <c r="F98" s="612"/>
      <c r="G98" s="226"/>
      <c r="H98" s="67"/>
      <c r="I98" s="612"/>
      <c r="J98" s="226"/>
      <c r="K98" s="226"/>
      <c r="L98" s="613"/>
      <c r="M98" s="607"/>
      <c r="N98" s="666"/>
      <c r="AQ98" s="576"/>
    </row>
    <row r="99" spans="1:43" ht="27" customHeight="1">
      <c r="A99" s="607" t="s">
        <v>104</v>
      </c>
      <c r="B99" s="1"/>
      <c r="C99" s="616" t="s">
        <v>24</v>
      </c>
      <c r="D99" s="31">
        <v>3.6251</v>
      </c>
      <c r="E99" s="158">
        <v>1357.6452</v>
      </c>
      <c r="F99" s="609">
        <f t="shared" si="14"/>
        <v>1361.2703</v>
      </c>
      <c r="G99" s="225">
        <v>1299.8148</v>
      </c>
      <c r="H99" s="40"/>
      <c r="I99" s="609">
        <f t="shared" si="15"/>
        <v>1299.8148</v>
      </c>
      <c r="J99" s="225">
        <v>69.5051</v>
      </c>
      <c r="K99" s="225">
        <v>31.0369</v>
      </c>
      <c r="L99" s="610">
        <f>F99+J99+I99+K99</f>
        <v>2761.6271</v>
      </c>
      <c r="M99" s="607"/>
      <c r="N99" s="666"/>
      <c r="AQ99" s="576"/>
    </row>
    <row r="100" spans="1:43" ht="27" customHeight="1">
      <c r="A100" s="600"/>
      <c r="B100" s="601"/>
      <c r="C100" s="602" t="s">
        <v>29</v>
      </c>
      <c r="D100" s="66">
        <v>6131.08128757935</v>
      </c>
      <c r="E100" s="163">
        <v>574121.607</v>
      </c>
      <c r="F100" s="612">
        <f t="shared" si="14"/>
        <v>580252.6882875793</v>
      </c>
      <c r="G100" s="226">
        <v>668564.757</v>
      </c>
      <c r="H100" s="67"/>
      <c r="I100" s="612">
        <f t="shared" si="15"/>
        <v>668564.757</v>
      </c>
      <c r="J100" s="226">
        <v>10926.321</v>
      </c>
      <c r="K100" s="226">
        <v>4299.01</v>
      </c>
      <c r="L100" s="613">
        <f>F100+J100+I100+K100</f>
        <v>1264042.7762875792</v>
      </c>
      <c r="M100" s="607"/>
      <c r="N100" s="666"/>
      <c r="AQ100" s="576"/>
    </row>
    <row r="101" spans="1:43" ht="27" customHeight="1">
      <c r="A101" s="607" t="s">
        <v>105</v>
      </c>
      <c r="B101" s="1"/>
      <c r="C101" s="616" t="s">
        <v>24</v>
      </c>
      <c r="D101" s="30">
        <f aca="true" t="shared" si="17" ref="D101:K102">D10+D12+D24+D30+D38+D40+D42+D44+D46+D48+D50+D52+D54+D60+D73+D85+D87+D89+D91+D93+D95+D97+D99</f>
        <v>323.22369999999995</v>
      </c>
      <c r="E101" s="188">
        <f t="shared" si="17"/>
        <v>1652.774</v>
      </c>
      <c r="F101" s="609">
        <f t="shared" si="17"/>
        <v>1975.9977</v>
      </c>
      <c r="G101" s="581">
        <f>G10+G12+G24+G30+G38+G40+G42+G44+G46+G48+G50+G52+G54+G60+G73+G85+G87+G89+G91+G93+G95+G97+G99</f>
        <v>11217.490600000001</v>
      </c>
      <c r="H101" s="631"/>
      <c r="I101" s="609">
        <f>I10+I12+I24+I30+I38+I40+I42+I44+I46+I48+I50+I52+I54+I60+I73+I85+I87+I89+I91+I93+I95+I97+I99</f>
        <v>11217.490600000001</v>
      </c>
      <c r="J101" s="566">
        <f t="shared" si="17"/>
        <v>5929.418700000002</v>
      </c>
      <c r="K101" s="566">
        <f t="shared" si="17"/>
        <v>2841.4508000000005</v>
      </c>
      <c r="L101" s="610">
        <f t="shared" si="13"/>
        <v>21964.357800000005</v>
      </c>
      <c r="M101" s="607"/>
      <c r="N101" s="666"/>
      <c r="AQ101" s="576"/>
    </row>
    <row r="102" spans="1:43" ht="27" customHeight="1">
      <c r="A102" s="600"/>
      <c r="B102" s="601"/>
      <c r="C102" s="602" t="s">
        <v>29</v>
      </c>
      <c r="D102" s="617">
        <f t="shared" si="17"/>
        <v>183699.62626253604</v>
      </c>
      <c r="E102" s="368">
        <f t="shared" si="17"/>
        <v>719642.858</v>
      </c>
      <c r="F102" s="612">
        <f t="shared" si="17"/>
        <v>903342.484262536</v>
      </c>
      <c r="G102" s="582">
        <f t="shared" si="17"/>
        <v>1989550.986</v>
      </c>
      <c r="H102" s="632"/>
      <c r="I102" s="612">
        <f>I11+I13+I25+I31+I39+I41+I43+I45+I47+I49+I51+I53+I55+I61+I74+I86+I88+I90+I92+I94+I96+I98+I100</f>
        <v>1989550.986</v>
      </c>
      <c r="J102" s="568">
        <f t="shared" si="17"/>
        <v>1397368.1879999998</v>
      </c>
      <c r="K102" s="568">
        <f t="shared" si="17"/>
        <v>1064584.0250000001</v>
      </c>
      <c r="L102" s="613">
        <f t="shared" si="13"/>
        <v>5354845.683262536</v>
      </c>
      <c r="M102" s="607"/>
      <c r="N102" s="666"/>
      <c r="AQ102" s="576"/>
    </row>
    <row r="103" spans="1:43" ht="27" customHeight="1">
      <c r="A103" s="607" t="s">
        <v>128</v>
      </c>
      <c r="B103" s="615" t="s">
        <v>106</v>
      </c>
      <c r="C103" s="616" t="s">
        <v>24</v>
      </c>
      <c r="D103" s="31"/>
      <c r="E103" s="158"/>
      <c r="F103" s="609"/>
      <c r="G103" s="225">
        <v>0.7909</v>
      </c>
      <c r="H103" s="40"/>
      <c r="I103" s="609">
        <f t="shared" si="15"/>
        <v>0.7909</v>
      </c>
      <c r="J103" s="543">
        <v>0</v>
      </c>
      <c r="K103" s="225">
        <v>0.0357</v>
      </c>
      <c r="L103" s="610">
        <f t="shared" si="13"/>
        <v>0.8266</v>
      </c>
      <c r="M103" s="607"/>
      <c r="N103" s="666"/>
      <c r="AQ103" s="576"/>
    </row>
    <row r="104" spans="1:43" ht="27" customHeight="1">
      <c r="A104" s="607" t="s">
        <v>128</v>
      </c>
      <c r="B104" s="602"/>
      <c r="C104" s="602" t="s">
        <v>29</v>
      </c>
      <c r="D104" s="66"/>
      <c r="E104" s="163"/>
      <c r="F104" s="612"/>
      <c r="G104" s="226">
        <v>1485.553</v>
      </c>
      <c r="H104" s="67"/>
      <c r="I104" s="612">
        <f t="shared" si="15"/>
        <v>1485.553</v>
      </c>
      <c r="J104" s="226">
        <v>540</v>
      </c>
      <c r="K104" s="226">
        <v>114.772</v>
      </c>
      <c r="L104" s="613">
        <f t="shared" si="13"/>
        <v>2140.3250000000003</v>
      </c>
      <c r="M104" s="607"/>
      <c r="N104" s="666"/>
      <c r="AQ104" s="576"/>
    </row>
    <row r="105" spans="1:43" ht="27" customHeight="1">
      <c r="A105" s="611" t="s">
        <v>107</v>
      </c>
      <c r="B105" s="615" t="s">
        <v>108</v>
      </c>
      <c r="C105" s="616" t="s">
        <v>24</v>
      </c>
      <c r="D105" s="31">
        <v>3.0326</v>
      </c>
      <c r="E105" s="158">
        <v>0.5876</v>
      </c>
      <c r="F105" s="609">
        <f t="shared" si="14"/>
        <v>3.6202</v>
      </c>
      <c r="G105" s="225">
        <v>49.1204</v>
      </c>
      <c r="H105" s="40"/>
      <c r="I105" s="609">
        <f t="shared" si="15"/>
        <v>49.1204</v>
      </c>
      <c r="J105" s="225">
        <v>12.5954</v>
      </c>
      <c r="K105" s="225">
        <v>12.9664</v>
      </c>
      <c r="L105" s="610">
        <f t="shared" si="13"/>
        <v>78.3024</v>
      </c>
      <c r="M105" s="607"/>
      <c r="N105" s="666"/>
      <c r="AQ105" s="576"/>
    </row>
    <row r="106" spans="1:43" ht="27" customHeight="1">
      <c r="A106" s="611" t="s">
        <v>128</v>
      </c>
      <c r="B106" s="602"/>
      <c r="C106" s="602" t="s">
        <v>29</v>
      </c>
      <c r="D106" s="66">
        <v>1597.7185532463207</v>
      </c>
      <c r="E106" s="163">
        <v>336.539</v>
      </c>
      <c r="F106" s="612">
        <f t="shared" si="14"/>
        <v>1934.2575532463206</v>
      </c>
      <c r="G106" s="226">
        <v>20628.832</v>
      </c>
      <c r="H106" s="67"/>
      <c r="I106" s="612">
        <f t="shared" si="15"/>
        <v>20628.832</v>
      </c>
      <c r="J106" s="226">
        <v>6811.402</v>
      </c>
      <c r="K106" s="226">
        <v>6338.699</v>
      </c>
      <c r="L106" s="613">
        <f t="shared" si="13"/>
        <v>35713.19055324632</v>
      </c>
      <c r="M106" s="607"/>
      <c r="N106" s="666"/>
      <c r="AQ106" s="576"/>
    </row>
    <row r="107" spans="1:43" ht="27" customHeight="1">
      <c r="A107" s="611" t="s">
        <v>128</v>
      </c>
      <c r="B107" s="615" t="s">
        <v>109</v>
      </c>
      <c r="C107" s="616" t="s">
        <v>24</v>
      </c>
      <c r="D107" s="31">
        <v>0.336</v>
      </c>
      <c r="E107" s="158">
        <v>1.3665</v>
      </c>
      <c r="F107" s="609">
        <f t="shared" si="14"/>
        <v>1.7025000000000001</v>
      </c>
      <c r="G107" s="225">
        <v>99.0696</v>
      </c>
      <c r="H107" s="40"/>
      <c r="I107" s="609">
        <f t="shared" si="15"/>
        <v>99.0696</v>
      </c>
      <c r="J107" s="225">
        <v>1.3144</v>
      </c>
      <c r="K107" s="225">
        <v>47.555</v>
      </c>
      <c r="L107" s="610">
        <f t="shared" si="13"/>
        <v>149.6415</v>
      </c>
      <c r="M107" s="607"/>
      <c r="N107" s="666"/>
      <c r="AQ107" s="576"/>
    </row>
    <row r="108" spans="1:43" ht="27" customHeight="1">
      <c r="A108" s="611"/>
      <c r="B108" s="602"/>
      <c r="C108" s="602" t="s">
        <v>29</v>
      </c>
      <c r="D108" s="66">
        <v>100.71540209574869</v>
      </c>
      <c r="E108" s="163">
        <v>452.536</v>
      </c>
      <c r="F108" s="612">
        <f t="shared" si="14"/>
        <v>553.2514020957487</v>
      </c>
      <c r="G108" s="226">
        <v>10303.673</v>
      </c>
      <c r="H108" s="67"/>
      <c r="I108" s="612">
        <f t="shared" si="15"/>
        <v>10303.673</v>
      </c>
      <c r="J108" s="226">
        <v>547.092</v>
      </c>
      <c r="K108" s="226">
        <v>2939.321</v>
      </c>
      <c r="L108" s="613">
        <f t="shared" si="13"/>
        <v>14343.337402095749</v>
      </c>
      <c r="M108" s="607"/>
      <c r="N108" s="666"/>
      <c r="AQ108" s="576"/>
    </row>
    <row r="109" spans="1:43" ht="27" customHeight="1">
      <c r="A109" s="611" t="s">
        <v>110</v>
      </c>
      <c r="B109" s="615" t="s">
        <v>111</v>
      </c>
      <c r="C109" s="616" t="s">
        <v>24</v>
      </c>
      <c r="D109" s="31"/>
      <c r="E109" s="158">
        <v>0.2062</v>
      </c>
      <c r="F109" s="609">
        <f t="shared" si="14"/>
        <v>0.2062</v>
      </c>
      <c r="G109" s="225">
        <v>7.1863</v>
      </c>
      <c r="H109" s="40"/>
      <c r="I109" s="609">
        <f t="shared" si="15"/>
        <v>7.1863</v>
      </c>
      <c r="J109" s="225">
        <v>0.1477</v>
      </c>
      <c r="K109" s="225">
        <v>0.1378</v>
      </c>
      <c r="L109" s="610">
        <f t="shared" si="13"/>
        <v>7.678000000000001</v>
      </c>
      <c r="M109" s="607"/>
      <c r="N109" s="666"/>
      <c r="AQ109" s="576"/>
    </row>
    <row r="110" spans="1:43" ht="27" customHeight="1">
      <c r="A110" s="611"/>
      <c r="B110" s="602"/>
      <c r="C110" s="602" t="s">
        <v>29</v>
      </c>
      <c r="D110" s="66"/>
      <c r="E110" s="163">
        <v>551.351</v>
      </c>
      <c r="F110" s="612">
        <f t="shared" si="14"/>
        <v>551.351</v>
      </c>
      <c r="G110" s="226">
        <v>15238.84</v>
      </c>
      <c r="H110" s="67"/>
      <c r="I110" s="612">
        <f t="shared" si="15"/>
        <v>15238.84</v>
      </c>
      <c r="J110" s="226">
        <v>105.489</v>
      </c>
      <c r="K110" s="226">
        <v>262.796</v>
      </c>
      <c r="L110" s="613">
        <f t="shared" si="13"/>
        <v>16158.476</v>
      </c>
      <c r="M110" s="607"/>
      <c r="N110" s="666"/>
      <c r="AQ110" s="576"/>
    </row>
    <row r="111" spans="1:43" ht="27" customHeight="1">
      <c r="A111" s="611"/>
      <c r="B111" s="615" t="s">
        <v>112</v>
      </c>
      <c r="C111" s="616" t="s">
        <v>24</v>
      </c>
      <c r="D111" s="31">
        <v>0.243</v>
      </c>
      <c r="E111" s="158">
        <v>0.4277</v>
      </c>
      <c r="F111" s="609">
        <f t="shared" si="14"/>
        <v>0.6707000000000001</v>
      </c>
      <c r="G111" s="225">
        <v>1.7848</v>
      </c>
      <c r="H111" s="40"/>
      <c r="I111" s="609">
        <f t="shared" si="15"/>
        <v>1.7848</v>
      </c>
      <c r="J111" s="225">
        <v>0.7855</v>
      </c>
      <c r="K111" s="225">
        <v>0.1143</v>
      </c>
      <c r="L111" s="610">
        <f t="shared" si="13"/>
        <v>3.3552999999999997</v>
      </c>
      <c r="M111" s="607"/>
      <c r="N111" s="666"/>
      <c r="AQ111" s="576"/>
    </row>
    <row r="112" spans="1:43" ht="27" customHeight="1">
      <c r="A112" s="611"/>
      <c r="B112" s="602"/>
      <c r="C112" s="602" t="s">
        <v>29</v>
      </c>
      <c r="D112" s="66">
        <v>140.04900291422672</v>
      </c>
      <c r="E112" s="163">
        <v>137.209</v>
      </c>
      <c r="F112" s="612">
        <f t="shared" si="14"/>
        <v>277.2580029142267</v>
      </c>
      <c r="G112" s="226">
        <v>2538.725</v>
      </c>
      <c r="H112" s="67"/>
      <c r="I112" s="612">
        <f t="shared" si="15"/>
        <v>2538.725</v>
      </c>
      <c r="J112" s="226">
        <v>644.975</v>
      </c>
      <c r="K112" s="226">
        <v>54.902</v>
      </c>
      <c r="L112" s="613">
        <f t="shared" si="13"/>
        <v>3515.8600029142267</v>
      </c>
      <c r="M112" s="607"/>
      <c r="N112" s="666"/>
      <c r="AQ112" s="576"/>
    </row>
    <row r="113" spans="1:43" ht="27" customHeight="1">
      <c r="A113" s="611" t="s">
        <v>113</v>
      </c>
      <c r="B113" s="615" t="s">
        <v>114</v>
      </c>
      <c r="C113" s="616" t="s">
        <v>24</v>
      </c>
      <c r="D113" s="31"/>
      <c r="E113" s="158"/>
      <c r="F113" s="609"/>
      <c r="G113" s="225"/>
      <c r="H113" s="40"/>
      <c r="I113" s="609"/>
      <c r="J113" s="225"/>
      <c r="K113" s="225">
        <v>0.02</v>
      </c>
      <c r="L113" s="610">
        <f t="shared" si="13"/>
        <v>0.02</v>
      </c>
      <c r="M113" s="607"/>
      <c r="N113" s="666"/>
      <c r="AQ113" s="576"/>
    </row>
    <row r="114" spans="1:43" ht="27" customHeight="1">
      <c r="A114" s="611"/>
      <c r="B114" s="602"/>
      <c r="C114" s="602" t="s">
        <v>29</v>
      </c>
      <c r="D114" s="66"/>
      <c r="E114" s="163"/>
      <c r="F114" s="612"/>
      <c r="G114" s="226"/>
      <c r="H114" s="67"/>
      <c r="I114" s="612"/>
      <c r="J114" s="226"/>
      <c r="K114" s="226">
        <v>14.04</v>
      </c>
      <c r="L114" s="613">
        <f t="shared" si="13"/>
        <v>14.04</v>
      </c>
      <c r="M114" s="607"/>
      <c r="N114" s="666"/>
      <c r="AQ114" s="576"/>
    </row>
    <row r="115" spans="1:43" ht="27" customHeight="1">
      <c r="A115" s="611"/>
      <c r="B115" s="615" t="s">
        <v>115</v>
      </c>
      <c r="C115" s="616" t="s">
        <v>24</v>
      </c>
      <c r="D115" s="31">
        <v>0.003</v>
      </c>
      <c r="E115" s="158">
        <v>0.0084</v>
      </c>
      <c r="F115" s="609">
        <f t="shared" si="14"/>
        <v>0.0114</v>
      </c>
      <c r="G115" s="225"/>
      <c r="H115" s="40"/>
      <c r="I115" s="609"/>
      <c r="J115" s="225"/>
      <c r="K115" s="225">
        <v>0.5036</v>
      </c>
      <c r="L115" s="610">
        <f t="shared" si="13"/>
        <v>0.515</v>
      </c>
      <c r="M115" s="607"/>
      <c r="N115" s="666"/>
      <c r="AQ115" s="576"/>
    </row>
    <row r="116" spans="1:43" ht="27" customHeight="1">
      <c r="A116" s="611"/>
      <c r="B116" s="602"/>
      <c r="C116" s="602" t="s">
        <v>29</v>
      </c>
      <c r="D116" s="66">
        <v>2.5920000539359482</v>
      </c>
      <c r="E116" s="163">
        <v>10.887</v>
      </c>
      <c r="F116" s="612">
        <f t="shared" si="14"/>
        <v>13.479000053935948</v>
      </c>
      <c r="G116" s="226"/>
      <c r="H116" s="67"/>
      <c r="I116" s="612"/>
      <c r="J116" s="226"/>
      <c r="K116" s="226">
        <v>359.867</v>
      </c>
      <c r="L116" s="613">
        <f t="shared" si="13"/>
        <v>373.346000053936</v>
      </c>
      <c r="M116" s="607"/>
      <c r="N116" s="666"/>
      <c r="AQ116" s="576"/>
    </row>
    <row r="117" spans="1:43" ht="27" customHeight="1">
      <c r="A117" s="611" t="s">
        <v>116</v>
      </c>
      <c r="B117" s="615" t="s">
        <v>117</v>
      </c>
      <c r="C117" s="616" t="s">
        <v>24</v>
      </c>
      <c r="D117" s="31">
        <v>1.4004</v>
      </c>
      <c r="E117" s="158">
        <v>0.564</v>
      </c>
      <c r="F117" s="609">
        <f t="shared" si="14"/>
        <v>1.9644</v>
      </c>
      <c r="G117" s="225">
        <v>0.2187</v>
      </c>
      <c r="H117" s="40"/>
      <c r="I117" s="609">
        <f t="shared" si="15"/>
        <v>0.2187</v>
      </c>
      <c r="J117" s="225"/>
      <c r="K117" s="225">
        <v>6.529</v>
      </c>
      <c r="L117" s="610">
        <f t="shared" si="13"/>
        <v>8.7121</v>
      </c>
      <c r="M117" s="607"/>
      <c r="N117" s="666"/>
      <c r="AQ117" s="576"/>
    </row>
    <row r="118" spans="1:43" ht="27" customHeight="1">
      <c r="A118" s="611"/>
      <c r="B118" s="602"/>
      <c r="C118" s="602" t="s">
        <v>29</v>
      </c>
      <c r="D118" s="66">
        <v>517.860010775953</v>
      </c>
      <c r="E118" s="163">
        <v>243.648</v>
      </c>
      <c r="F118" s="612">
        <f t="shared" si="14"/>
        <v>761.508010775953</v>
      </c>
      <c r="G118" s="226">
        <v>108.691</v>
      </c>
      <c r="H118" s="67"/>
      <c r="I118" s="612">
        <f t="shared" si="15"/>
        <v>108.691</v>
      </c>
      <c r="J118" s="226"/>
      <c r="K118" s="226">
        <v>957.162</v>
      </c>
      <c r="L118" s="613">
        <f t="shared" si="13"/>
        <v>1827.3610107759532</v>
      </c>
      <c r="M118" s="607"/>
      <c r="N118" s="666"/>
      <c r="AQ118" s="576"/>
    </row>
    <row r="119" spans="1:43" ht="27" customHeight="1">
      <c r="A119" s="611"/>
      <c r="B119" s="615" t="s">
        <v>118</v>
      </c>
      <c r="C119" s="616" t="s">
        <v>24</v>
      </c>
      <c r="D119" s="31">
        <v>5.0677</v>
      </c>
      <c r="E119" s="158">
        <v>0.511</v>
      </c>
      <c r="F119" s="609">
        <f t="shared" si="14"/>
        <v>5.5787</v>
      </c>
      <c r="G119" s="225">
        <v>6.8934</v>
      </c>
      <c r="H119" s="40"/>
      <c r="I119" s="609">
        <f t="shared" si="15"/>
        <v>6.8934</v>
      </c>
      <c r="J119" s="225">
        <v>2.6385</v>
      </c>
      <c r="K119" s="225"/>
      <c r="L119" s="610">
        <f t="shared" si="13"/>
        <v>15.1106</v>
      </c>
      <c r="M119" s="607"/>
      <c r="N119" s="666"/>
      <c r="AQ119" s="576"/>
    </row>
    <row r="120" spans="1:43" ht="27" customHeight="1">
      <c r="A120" s="611"/>
      <c r="B120" s="602"/>
      <c r="C120" s="602" t="s">
        <v>29</v>
      </c>
      <c r="D120" s="66">
        <v>3607.0002750567037</v>
      </c>
      <c r="E120" s="163">
        <v>439.722</v>
      </c>
      <c r="F120" s="612">
        <f t="shared" si="14"/>
        <v>4046.7222750567034</v>
      </c>
      <c r="G120" s="226">
        <v>5386.583</v>
      </c>
      <c r="H120" s="67"/>
      <c r="I120" s="612">
        <f t="shared" si="15"/>
        <v>5386.583</v>
      </c>
      <c r="J120" s="226">
        <v>3317.734</v>
      </c>
      <c r="K120" s="226"/>
      <c r="L120" s="613">
        <f t="shared" si="13"/>
        <v>12751.039275056704</v>
      </c>
      <c r="M120" s="607"/>
      <c r="N120" s="666"/>
      <c r="AQ120" s="576"/>
    </row>
    <row r="121" spans="1:43" ht="27" customHeight="1">
      <c r="A121" s="611" t="s">
        <v>35</v>
      </c>
      <c r="B121" s="615" t="s">
        <v>119</v>
      </c>
      <c r="C121" s="616" t="s">
        <v>24</v>
      </c>
      <c r="D121" s="31">
        <v>2.5687</v>
      </c>
      <c r="E121" s="158">
        <v>1.0593</v>
      </c>
      <c r="F121" s="609">
        <f t="shared" si="14"/>
        <v>3.628</v>
      </c>
      <c r="G121" s="225">
        <v>2.7769</v>
      </c>
      <c r="H121" s="40"/>
      <c r="I121" s="609">
        <f t="shared" si="15"/>
        <v>2.7769</v>
      </c>
      <c r="J121" s="225">
        <v>0.6267</v>
      </c>
      <c r="K121" s="225"/>
      <c r="L121" s="610">
        <f t="shared" si="13"/>
        <v>7.031599999999999</v>
      </c>
      <c r="M121" s="607"/>
      <c r="N121" s="666"/>
      <c r="AQ121" s="576"/>
    </row>
    <row r="122" spans="1:43" ht="27" customHeight="1">
      <c r="A122" s="611"/>
      <c r="B122" s="602"/>
      <c r="C122" s="633" t="s">
        <v>29</v>
      </c>
      <c r="D122" s="650">
        <v>2691.3276560028185</v>
      </c>
      <c r="E122" s="163">
        <v>423.068</v>
      </c>
      <c r="F122" s="612">
        <f t="shared" si="14"/>
        <v>3114.395656002818</v>
      </c>
      <c r="G122" s="226">
        <v>6851.919</v>
      </c>
      <c r="H122" s="67"/>
      <c r="I122" s="612">
        <f t="shared" si="15"/>
        <v>6851.919</v>
      </c>
      <c r="J122" s="226">
        <v>221.197</v>
      </c>
      <c r="K122" s="226"/>
      <c r="L122" s="613">
        <f t="shared" si="13"/>
        <v>10187.511656002818</v>
      </c>
      <c r="M122" s="607"/>
      <c r="N122" s="666"/>
      <c r="AQ122" s="576"/>
    </row>
    <row r="123" spans="1:43" ht="27" customHeight="1">
      <c r="A123" s="607"/>
      <c r="B123" s="615" t="s">
        <v>31</v>
      </c>
      <c r="C123" s="616" t="s">
        <v>24</v>
      </c>
      <c r="D123" s="31">
        <v>4.8514</v>
      </c>
      <c r="E123" s="158">
        <v>0.1918</v>
      </c>
      <c r="F123" s="609">
        <f t="shared" si="14"/>
        <v>5.0432</v>
      </c>
      <c r="G123" s="225">
        <v>20.1926</v>
      </c>
      <c r="H123" s="40"/>
      <c r="I123" s="609">
        <f t="shared" si="15"/>
        <v>20.1926</v>
      </c>
      <c r="J123" s="225">
        <v>19.103</v>
      </c>
      <c r="K123" s="225"/>
      <c r="L123" s="610">
        <f t="shared" si="13"/>
        <v>44.3388</v>
      </c>
      <c r="M123" s="607"/>
      <c r="N123" s="666"/>
      <c r="AQ123" s="576"/>
    </row>
    <row r="124" spans="1:43" ht="27" customHeight="1">
      <c r="A124" s="607"/>
      <c r="B124" s="602" t="s">
        <v>120</v>
      </c>
      <c r="C124" s="602" t="s">
        <v>29</v>
      </c>
      <c r="D124" s="66">
        <v>1793.4048373182825</v>
      </c>
      <c r="E124" s="163">
        <v>194.043</v>
      </c>
      <c r="F124" s="612">
        <f t="shared" si="14"/>
        <v>1987.4478373182824</v>
      </c>
      <c r="G124" s="226">
        <v>8275.94</v>
      </c>
      <c r="H124" s="67"/>
      <c r="I124" s="612">
        <f t="shared" si="15"/>
        <v>8275.94</v>
      </c>
      <c r="J124" s="226">
        <v>4882.25</v>
      </c>
      <c r="K124" s="226"/>
      <c r="L124" s="613">
        <f t="shared" si="13"/>
        <v>15145.637837318283</v>
      </c>
      <c r="M124" s="607"/>
      <c r="N124" s="666"/>
      <c r="AQ124" s="576"/>
    </row>
    <row r="125" spans="1:43" ht="27" customHeight="1">
      <c r="A125" s="607"/>
      <c r="B125" s="615" t="s">
        <v>36</v>
      </c>
      <c r="C125" s="616" t="s">
        <v>24</v>
      </c>
      <c r="D125" s="30">
        <f aca="true" t="shared" si="18" ref="D125:K126">D103+D105+D107+D109+D111+D113+D115+D117+D119+D121+D123</f>
        <v>17.5028</v>
      </c>
      <c r="E125" s="188">
        <f t="shared" si="18"/>
        <v>4.9225</v>
      </c>
      <c r="F125" s="609">
        <f t="shared" si="18"/>
        <v>22.4253</v>
      </c>
      <c r="G125" s="566">
        <f t="shared" si="18"/>
        <v>188.0336</v>
      </c>
      <c r="H125" s="45"/>
      <c r="I125" s="609">
        <f>I103+I105+I107+I109+I111+I113+I115+I117+I119+I121+I123</f>
        <v>188.0336</v>
      </c>
      <c r="J125" s="233">
        <v>37.2112</v>
      </c>
      <c r="K125" s="233">
        <f t="shared" si="18"/>
        <v>67.8618</v>
      </c>
      <c r="L125" s="610">
        <f>F125+J125+I125+K125</f>
        <v>315.5319</v>
      </c>
      <c r="M125" s="607"/>
      <c r="N125" s="666"/>
      <c r="AQ125" s="576"/>
    </row>
    <row r="126" spans="1:43" ht="27" customHeight="1">
      <c r="A126" s="600"/>
      <c r="B126" s="602"/>
      <c r="C126" s="602" t="s">
        <v>29</v>
      </c>
      <c r="D126" s="617">
        <f t="shared" si="18"/>
        <v>10450.667737463991</v>
      </c>
      <c r="E126" s="368">
        <f t="shared" si="18"/>
        <v>2789.003</v>
      </c>
      <c r="F126" s="612">
        <f t="shared" si="18"/>
        <v>13239.67073746399</v>
      </c>
      <c r="G126" s="568">
        <f t="shared" si="18"/>
        <v>70818.756</v>
      </c>
      <c r="H126" s="44"/>
      <c r="I126" s="612">
        <f>I104+I106+I108+I110+I112+I114+I116+I118+I120+I122+I124</f>
        <v>70818.756</v>
      </c>
      <c r="J126" s="528">
        <v>17070.139</v>
      </c>
      <c r="K126" s="568">
        <f t="shared" si="18"/>
        <v>11041.559000000001</v>
      </c>
      <c r="L126" s="613">
        <f t="shared" si="13"/>
        <v>112170.12473746398</v>
      </c>
      <c r="M126" s="607"/>
      <c r="N126" s="666"/>
      <c r="AQ126" s="576"/>
    </row>
    <row r="127" spans="1:43" ht="27" customHeight="1">
      <c r="A127" s="607" t="s">
        <v>128</v>
      </c>
      <c r="B127" s="615" t="s">
        <v>121</v>
      </c>
      <c r="C127" s="616" t="s">
        <v>24</v>
      </c>
      <c r="D127" s="31"/>
      <c r="E127" s="158"/>
      <c r="F127" s="609"/>
      <c r="G127" s="225"/>
      <c r="H127" s="40"/>
      <c r="I127" s="609"/>
      <c r="J127" s="543">
        <v>0</v>
      </c>
      <c r="K127" s="225"/>
      <c r="L127" s="610">
        <f t="shared" si="13"/>
        <v>0</v>
      </c>
      <c r="M127" s="607"/>
      <c r="N127" s="666"/>
      <c r="AQ127" s="576"/>
    </row>
    <row r="128" spans="1:43" ht="27" customHeight="1">
      <c r="A128" s="607" t="s">
        <v>128</v>
      </c>
      <c r="B128" s="602"/>
      <c r="C128" s="602" t="s">
        <v>29</v>
      </c>
      <c r="D128" s="66"/>
      <c r="E128" s="163"/>
      <c r="F128" s="612"/>
      <c r="G128" s="226"/>
      <c r="H128" s="67"/>
      <c r="I128" s="612"/>
      <c r="J128" s="226">
        <v>5.319</v>
      </c>
      <c r="K128" s="226"/>
      <c r="L128" s="613">
        <f t="shared" si="13"/>
        <v>5.319</v>
      </c>
      <c r="M128" s="607"/>
      <c r="N128" s="666"/>
      <c r="AQ128" s="576"/>
    </row>
    <row r="129" spans="1:43" ht="27" customHeight="1">
      <c r="A129" s="611" t="s">
        <v>122</v>
      </c>
      <c r="B129" s="615" t="s">
        <v>123</v>
      </c>
      <c r="C129" s="616" t="s">
        <v>24</v>
      </c>
      <c r="D129" s="31"/>
      <c r="E129" s="158"/>
      <c r="F129" s="609"/>
      <c r="G129" s="225"/>
      <c r="H129" s="40"/>
      <c r="I129" s="609"/>
      <c r="J129" s="225">
        <v>1.099</v>
      </c>
      <c r="K129" s="225"/>
      <c r="L129" s="610">
        <f t="shared" si="13"/>
        <v>1.099</v>
      </c>
      <c r="M129" s="607"/>
      <c r="N129" s="666"/>
      <c r="AQ129" s="576"/>
    </row>
    <row r="130" spans="1:43" ht="27" customHeight="1">
      <c r="A130" s="611"/>
      <c r="B130" s="602"/>
      <c r="C130" s="602" t="s">
        <v>29</v>
      </c>
      <c r="D130" s="66"/>
      <c r="E130" s="163"/>
      <c r="F130" s="612"/>
      <c r="G130" s="226"/>
      <c r="H130" s="67"/>
      <c r="I130" s="612"/>
      <c r="J130" s="226">
        <v>38.34</v>
      </c>
      <c r="K130" s="226"/>
      <c r="L130" s="613">
        <f t="shared" si="13"/>
        <v>38.34</v>
      </c>
      <c r="M130" s="607"/>
      <c r="N130" s="666"/>
      <c r="AQ130" s="576"/>
    </row>
    <row r="131" spans="1:43" ht="27" customHeight="1">
      <c r="A131" s="611" t="s">
        <v>124</v>
      </c>
      <c r="B131" s="615" t="s">
        <v>31</v>
      </c>
      <c r="C131" s="642" t="s">
        <v>24</v>
      </c>
      <c r="D131" s="479"/>
      <c r="E131" s="426"/>
      <c r="F131" s="643"/>
      <c r="G131" s="542">
        <v>0.0995</v>
      </c>
      <c r="H131" s="480"/>
      <c r="I131" s="643">
        <f t="shared" si="15"/>
        <v>0.0995</v>
      </c>
      <c r="J131" s="427">
        <v>0.0075</v>
      </c>
      <c r="K131" s="427"/>
      <c r="L131" s="645">
        <f t="shared" si="13"/>
        <v>0.10700000000000001</v>
      </c>
      <c r="M131" s="607"/>
      <c r="N131" s="666"/>
      <c r="AQ131" s="576"/>
    </row>
    <row r="132" spans="1:43" ht="27" customHeight="1">
      <c r="A132" s="611"/>
      <c r="B132" s="615" t="s">
        <v>125</v>
      </c>
      <c r="C132" s="616" t="s">
        <v>126</v>
      </c>
      <c r="D132" s="31"/>
      <c r="E132" s="158"/>
      <c r="F132" s="609"/>
      <c r="G132" s="233"/>
      <c r="H132" s="40"/>
      <c r="I132" s="609"/>
      <c r="J132" s="225"/>
      <c r="K132" s="225"/>
      <c r="L132" s="610"/>
      <c r="M132" s="607"/>
      <c r="N132" s="666"/>
      <c r="AQ132" s="576"/>
    </row>
    <row r="133" spans="1:43" ht="27" customHeight="1">
      <c r="A133" s="611" t="s">
        <v>35</v>
      </c>
      <c r="B133" s="602"/>
      <c r="C133" s="602" t="s">
        <v>29</v>
      </c>
      <c r="D133" s="66"/>
      <c r="E133" s="163"/>
      <c r="F133" s="612"/>
      <c r="G133" s="528">
        <v>94.251</v>
      </c>
      <c r="H133" s="67"/>
      <c r="I133" s="612">
        <f t="shared" si="15"/>
        <v>94.251</v>
      </c>
      <c r="J133" s="226">
        <v>3.888</v>
      </c>
      <c r="K133" s="571"/>
      <c r="L133" s="613">
        <f t="shared" si="13"/>
        <v>98.13900000000001</v>
      </c>
      <c r="M133" s="607"/>
      <c r="N133" s="666"/>
      <c r="AQ133" s="576"/>
    </row>
    <row r="134" spans="1:43" ht="27" customHeight="1">
      <c r="A134" s="607"/>
      <c r="B134" s="615" t="s">
        <v>128</v>
      </c>
      <c r="C134" s="642" t="s">
        <v>24</v>
      </c>
      <c r="D134" s="644"/>
      <c r="E134" s="592"/>
      <c r="F134" s="643"/>
      <c r="G134" s="542">
        <f>G127+G129+G131</f>
        <v>0.0995</v>
      </c>
      <c r="H134" s="656"/>
      <c r="I134" s="643">
        <f>I127+I129+I131</f>
        <v>0.0995</v>
      </c>
      <c r="J134" s="542">
        <f>J127+J129+J131</f>
        <v>1.1065</v>
      </c>
      <c r="K134" s="542"/>
      <c r="L134" s="645">
        <f t="shared" si="13"/>
        <v>1.206</v>
      </c>
      <c r="M134" s="607"/>
      <c r="N134" s="666"/>
      <c r="AQ134" s="576"/>
    </row>
    <row r="135" spans="1:43" ht="27" customHeight="1">
      <c r="A135" s="607"/>
      <c r="B135" s="615" t="s">
        <v>36</v>
      </c>
      <c r="C135" s="616" t="s">
        <v>126</v>
      </c>
      <c r="D135" s="30"/>
      <c r="E135" s="188"/>
      <c r="F135" s="609"/>
      <c r="G135" s="233"/>
      <c r="H135" s="45"/>
      <c r="I135" s="609"/>
      <c r="J135" s="233"/>
      <c r="K135" s="233"/>
      <c r="L135" s="610"/>
      <c r="M135" s="607"/>
      <c r="N135" s="666"/>
      <c r="AQ135" s="576"/>
    </row>
    <row r="136" spans="1:43" ht="27" customHeight="1">
      <c r="A136" s="600"/>
      <c r="B136" s="602"/>
      <c r="C136" s="602" t="s">
        <v>29</v>
      </c>
      <c r="D136" s="617"/>
      <c r="E136" s="368"/>
      <c r="F136" s="641"/>
      <c r="G136" s="536">
        <f>G128+G130+G133</f>
        <v>94.251</v>
      </c>
      <c r="H136" s="44"/>
      <c r="I136" s="641">
        <f>I128+I130+I133</f>
        <v>94.251</v>
      </c>
      <c r="J136" s="528">
        <f>J128+J130+J133</f>
        <v>47.547000000000004</v>
      </c>
      <c r="K136" s="528"/>
      <c r="L136" s="613">
        <f t="shared" si="13"/>
        <v>141.798</v>
      </c>
      <c r="M136" s="607"/>
      <c r="N136" s="666"/>
      <c r="AQ136" s="576"/>
    </row>
    <row r="137" spans="1:43" ht="27" customHeight="1">
      <c r="A137" s="607"/>
      <c r="B137" s="1" t="s">
        <v>128</v>
      </c>
      <c r="C137" s="642" t="s">
        <v>24</v>
      </c>
      <c r="D137" s="644">
        <f aca="true" t="shared" si="19" ref="D137:K137">D134+D125+D101</f>
        <v>340.72649999999993</v>
      </c>
      <c r="E137" s="592">
        <f t="shared" si="19"/>
        <v>1657.6964999999998</v>
      </c>
      <c r="F137" s="643">
        <f>F134+F125+F101</f>
        <v>1998.423</v>
      </c>
      <c r="G137" s="542">
        <f t="shared" si="19"/>
        <v>11405.6237</v>
      </c>
      <c r="H137" s="644"/>
      <c r="I137" s="643">
        <f>I134+I125+I101</f>
        <v>11405.6237</v>
      </c>
      <c r="J137" s="595">
        <f t="shared" si="19"/>
        <v>5967.736400000002</v>
      </c>
      <c r="K137" s="595">
        <f t="shared" si="19"/>
        <v>2909.3126000000007</v>
      </c>
      <c r="L137" s="645">
        <f>F137+J137+I137+K137</f>
        <v>22281.0957</v>
      </c>
      <c r="M137" s="607"/>
      <c r="N137" s="666"/>
      <c r="AQ137" s="576"/>
    </row>
    <row r="138" spans="1:43" ht="27" customHeight="1">
      <c r="A138" s="607"/>
      <c r="B138" s="1" t="s">
        <v>127</v>
      </c>
      <c r="C138" s="616" t="s">
        <v>126</v>
      </c>
      <c r="D138" s="30"/>
      <c r="E138" s="188"/>
      <c r="F138" s="609"/>
      <c r="G138" s="233"/>
      <c r="H138" s="45"/>
      <c r="I138" s="609"/>
      <c r="J138" s="566"/>
      <c r="K138" s="566"/>
      <c r="L138" s="610"/>
      <c r="M138" s="607"/>
      <c r="N138" s="666"/>
      <c r="AQ138" s="576"/>
    </row>
    <row r="139" spans="1:43" ht="27" customHeight="1" thickBot="1">
      <c r="A139" s="621"/>
      <c r="B139" s="38"/>
      <c r="C139" s="622" t="s">
        <v>29</v>
      </c>
      <c r="D139" s="648">
        <f aca="true" t="shared" si="20" ref="D139:K139">D136+D126+D102</f>
        <v>194150.29400000002</v>
      </c>
      <c r="E139" s="573">
        <f t="shared" si="20"/>
        <v>722431.861</v>
      </c>
      <c r="F139" s="647">
        <f>F136+F126+F102</f>
        <v>916582.155</v>
      </c>
      <c r="G139" s="574">
        <f t="shared" si="20"/>
        <v>2060463.993</v>
      </c>
      <c r="H139" s="648"/>
      <c r="I139" s="647">
        <f>I136+I126+I102</f>
        <v>2060463.993</v>
      </c>
      <c r="J139" s="575">
        <f t="shared" si="20"/>
        <v>1414485.8739999998</v>
      </c>
      <c r="K139" s="575">
        <f t="shared" si="20"/>
        <v>1075625.584</v>
      </c>
      <c r="L139" s="624">
        <f>F139+J139+I139+K139</f>
        <v>5467157.606</v>
      </c>
      <c r="M139" s="607"/>
      <c r="N139" s="666"/>
      <c r="AQ139" s="576"/>
    </row>
    <row r="140" spans="1:43" ht="26.25" customHeight="1">
      <c r="A140" s="1"/>
      <c r="B140" s="1"/>
      <c r="C140" s="1"/>
      <c r="D140" s="576"/>
      <c r="E140" s="506"/>
      <c r="F140" s="1"/>
      <c r="G140" s="295"/>
      <c r="H140" s="1"/>
      <c r="I140" s="1"/>
      <c r="J140" s="507"/>
      <c r="K140" s="507"/>
      <c r="L140" s="1"/>
      <c r="M140" s="1"/>
      <c r="AQ140" s="576"/>
    </row>
    <row r="141" spans="1:43" ht="26.25" customHeight="1">
      <c r="A141" s="1"/>
      <c r="B141" s="1"/>
      <c r="C141" s="1"/>
      <c r="D141" s="576"/>
      <c r="E141" s="506"/>
      <c r="F141" s="1"/>
      <c r="G141" s="295"/>
      <c r="H141" s="1"/>
      <c r="I141" s="1"/>
      <c r="J141" s="507"/>
      <c r="K141" s="507"/>
      <c r="L141" s="1"/>
      <c r="M141" s="1"/>
      <c r="N141" s="666"/>
      <c r="AQ141" s="576"/>
    </row>
    <row r="142" spans="1:43" ht="26.25" customHeight="1">
      <c r="A142" s="1"/>
      <c r="B142" s="1"/>
      <c r="C142" s="1"/>
      <c r="D142" s="576"/>
      <c r="E142" s="506"/>
      <c r="F142" s="1"/>
      <c r="G142" s="295"/>
      <c r="H142" s="1"/>
      <c r="I142" s="1"/>
      <c r="J142" s="550"/>
      <c r="K142" s="507"/>
      <c r="L142" s="1"/>
      <c r="M142" s="1"/>
      <c r="N142" s="666"/>
      <c r="AQ142" s="576"/>
    </row>
    <row r="143" spans="1:43" ht="26.25" customHeight="1">
      <c r="A143" s="1"/>
      <c r="B143" s="1"/>
      <c r="C143" s="1"/>
      <c r="D143" s="576"/>
      <c r="E143" s="506"/>
      <c r="F143" s="1"/>
      <c r="G143" s="295"/>
      <c r="H143" s="1"/>
      <c r="I143" s="1"/>
      <c r="J143" s="550"/>
      <c r="K143" s="507"/>
      <c r="L143" s="1"/>
      <c r="M143" s="1"/>
      <c r="N143" s="666"/>
      <c r="AQ143" s="576"/>
    </row>
    <row r="144" spans="1:43" ht="26.25" customHeight="1">
      <c r="A144" s="1"/>
      <c r="B144" s="1"/>
      <c r="C144" s="1"/>
      <c r="D144" s="576"/>
      <c r="E144" s="506"/>
      <c r="F144" s="1"/>
      <c r="G144" s="295"/>
      <c r="H144" s="1"/>
      <c r="I144" s="1"/>
      <c r="J144" s="550"/>
      <c r="K144" s="507"/>
      <c r="L144" s="1"/>
      <c r="M144" s="1"/>
      <c r="N144" s="666"/>
      <c r="AQ144" s="576"/>
    </row>
    <row r="145" spans="1:43" ht="26.25" customHeight="1">
      <c r="A145" s="1"/>
      <c r="B145" s="1"/>
      <c r="C145" s="1"/>
      <c r="D145" s="576"/>
      <c r="E145" s="506"/>
      <c r="F145" s="1"/>
      <c r="G145" s="295"/>
      <c r="H145" s="1"/>
      <c r="I145" s="1"/>
      <c r="J145" s="507"/>
      <c r="K145" s="507"/>
      <c r="L145" s="1"/>
      <c r="M145" s="1"/>
      <c r="N145" s="666"/>
      <c r="AQ145" s="576"/>
    </row>
    <row r="146" spans="1:43" ht="26.25" customHeight="1">
      <c r="A146" s="1"/>
      <c r="B146" s="1"/>
      <c r="C146" s="1"/>
      <c r="D146" s="576"/>
      <c r="E146" s="506"/>
      <c r="F146" s="1"/>
      <c r="G146" s="295"/>
      <c r="H146" s="1"/>
      <c r="I146" s="1"/>
      <c r="J146" s="507"/>
      <c r="K146" s="507"/>
      <c r="L146" s="1"/>
      <c r="M146" s="1"/>
      <c r="N146" s="666"/>
      <c r="AQ146" s="576"/>
    </row>
    <row r="147" spans="1:43" ht="26.25" customHeight="1">
      <c r="A147" s="1"/>
      <c r="B147" s="1"/>
      <c r="C147" s="1"/>
      <c r="D147" s="576"/>
      <c r="E147" s="506"/>
      <c r="F147" s="1"/>
      <c r="G147" s="295"/>
      <c r="H147" s="1"/>
      <c r="I147" s="1"/>
      <c r="J147" s="507"/>
      <c r="K147" s="507"/>
      <c r="L147" s="1"/>
      <c r="M147" s="1"/>
      <c r="AQ147" s="576"/>
    </row>
    <row r="148" spans="1:43" ht="26.25" customHeight="1">
      <c r="A148" s="1"/>
      <c r="B148" s="1"/>
      <c r="C148" s="1"/>
      <c r="D148" s="576"/>
      <c r="E148" s="506"/>
      <c r="F148" s="1"/>
      <c r="G148" s="295"/>
      <c r="H148" s="1"/>
      <c r="I148" s="1"/>
      <c r="J148" s="507"/>
      <c r="K148" s="507"/>
      <c r="L148" s="1"/>
      <c r="M148" s="1"/>
      <c r="AQ148" s="576"/>
    </row>
    <row r="149" spans="1:43" ht="26.25" customHeight="1">
      <c r="A149" s="1"/>
      <c r="B149" s="1"/>
      <c r="C149" s="1"/>
      <c r="D149" s="576"/>
      <c r="E149" s="506"/>
      <c r="F149" s="1"/>
      <c r="G149" s="295"/>
      <c r="H149" s="1"/>
      <c r="I149" s="1"/>
      <c r="J149" s="507"/>
      <c r="K149" s="507"/>
      <c r="L149" s="1"/>
      <c r="M149" s="1"/>
      <c r="AQ149" s="576"/>
    </row>
    <row r="150" spans="1:43" ht="26.25" customHeight="1">
      <c r="A150" s="1"/>
      <c r="B150" s="1"/>
      <c r="C150" s="1"/>
      <c r="D150" s="576"/>
      <c r="E150" s="506"/>
      <c r="F150" s="1"/>
      <c r="G150" s="295"/>
      <c r="H150" s="1"/>
      <c r="I150" s="1"/>
      <c r="J150" s="507"/>
      <c r="K150" s="507"/>
      <c r="L150" s="1"/>
      <c r="M150" s="1"/>
      <c r="AQ150" s="576"/>
    </row>
    <row r="151" spans="1:43" ht="26.25" customHeight="1">
      <c r="A151" s="1"/>
      <c r="B151" s="1"/>
      <c r="C151" s="1"/>
      <c r="D151" s="576"/>
      <c r="E151" s="506"/>
      <c r="F151" s="1"/>
      <c r="G151" s="295"/>
      <c r="H151" s="1"/>
      <c r="I151" s="1"/>
      <c r="J151" s="507"/>
      <c r="K151" s="507"/>
      <c r="L151" s="1"/>
      <c r="M151" s="1"/>
      <c r="AQ151" s="576"/>
    </row>
    <row r="152" spans="1:43" ht="26.25" customHeight="1">
      <c r="A152" s="1"/>
      <c r="B152" s="1"/>
      <c r="C152" s="1"/>
      <c r="D152" s="576"/>
      <c r="E152" s="506"/>
      <c r="F152" s="1"/>
      <c r="G152" s="295"/>
      <c r="H152" s="1"/>
      <c r="I152" s="1"/>
      <c r="J152" s="507"/>
      <c r="K152" s="507"/>
      <c r="L152" s="1"/>
      <c r="M152" s="1"/>
      <c r="AQ152" s="576"/>
    </row>
    <row r="153" spans="1:43" ht="26.25" customHeight="1">
      <c r="A153" s="1"/>
      <c r="B153" s="1"/>
      <c r="C153" s="1"/>
      <c r="D153" s="576"/>
      <c r="E153" s="506"/>
      <c r="F153" s="1"/>
      <c r="G153" s="295"/>
      <c r="H153" s="1"/>
      <c r="I153" s="1"/>
      <c r="J153" s="507"/>
      <c r="K153" s="507"/>
      <c r="L153" s="1"/>
      <c r="M153" s="1"/>
      <c r="AQ153" s="576"/>
    </row>
    <row r="154" spans="1:43" ht="26.25" customHeight="1">
      <c r="A154" s="1"/>
      <c r="B154" s="1"/>
      <c r="C154" s="1"/>
      <c r="D154" s="576"/>
      <c r="E154" s="506"/>
      <c r="F154" s="1"/>
      <c r="G154" s="295"/>
      <c r="H154" s="1"/>
      <c r="I154" s="1"/>
      <c r="J154" s="507"/>
      <c r="K154" s="507"/>
      <c r="L154" s="1"/>
      <c r="M154" s="1"/>
      <c r="AQ154" s="576"/>
    </row>
    <row r="155" spans="1:43" ht="26.25" customHeight="1">
      <c r="A155" s="1"/>
      <c r="B155" s="1"/>
      <c r="C155" s="1"/>
      <c r="D155" s="576"/>
      <c r="E155" s="506"/>
      <c r="F155" s="1"/>
      <c r="G155" s="295"/>
      <c r="H155" s="1"/>
      <c r="I155" s="1"/>
      <c r="J155" s="507"/>
      <c r="K155" s="507"/>
      <c r="L155" s="1"/>
      <c r="M155" s="1"/>
      <c r="AQ155" s="576"/>
    </row>
    <row r="156" spans="1:43" ht="26.25" customHeight="1">
      <c r="A156" s="1"/>
      <c r="B156" s="1"/>
      <c r="C156" s="1"/>
      <c r="D156" s="576"/>
      <c r="E156" s="506"/>
      <c r="F156" s="1"/>
      <c r="G156" s="295"/>
      <c r="H156" s="1"/>
      <c r="I156" s="1"/>
      <c r="J156" s="507"/>
      <c r="K156" s="507"/>
      <c r="L156" s="1"/>
      <c r="M156" s="1"/>
      <c r="AQ156" s="576"/>
    </row>
    <row r="157" spans="1:43" ht="26.25" customHeight="1">
      <c r="A157" s="1"/>
      <c r="B157" s="1"/>
      <c r="C157" s="1"/>
      <c r="D157" s="576"/>
      <c r="E157" s="506"/>
      <c r="F157" s="1"/>
      <c r="G157" s="295"/>
      <c r="H157" s="1"/>
      <c r="I157" s="1"/>
      <c r="J157" s="507"/>
      <c r="K157" s="507"/>
      <c r="L157" s="1"/>
      <c r="M157" s="1"/>
      <c r="AQ157" s="576"/>
    </row>
    <row r="158" spans="1:43" ht="26.25" customHeight="1">
      <c r="A158" s="1"/>
      <c r="B158" s="1"/>
      <c r="C158" s="1"/>
      <c r="D158" s="576"/>
      <c r="E158" s="506"/>
      <c r="F158" s="1"/>
      <c r="G158" s="295"/>
      <c r="H158" s="1"/>
      <c r="I158" s="1"/>
      <c r="J158" s="507"/>
      <c r="K158" s="507"/>
      <c r="L158" s="1"/>
      <c r="M158" s="1"/>
      <c r="AQ158" s="576"/>
    </row>
    <row r="159" spans="1:43" ht="26.25" customHeight="1">
      <c r="A159" s="1"/>
      <c r="B159" s="1"/>
      <c r="C159" s="1"/>
      <c r="D159" s="576"/>
      <c r="E159" s="506"/>
      <c r="F159" s="1"/>
      <c r="G159" s="295"/>
      <c r="H159" s="1"/>
      <c r="I159" s="1"/>
      <c r="J159" s="507"/>
      <c r="K159" s="507"/>
      <c r="L159" s="1"/>
      <c r="M159" s="1"/>
      <c r="AQ159" s="576"/>
    </row>
    <row r="160" spans="1:43" ht="26.25" customHeight="1">
      <c r="A160" s="1"/>
      <c r="B160" s="1"/>
      <c r="C160" s="1"/>
      <c r="D160" s="576"/>
      <c r="E160" s="506"/>
      <c r="F160" s="1"/>
      <c r="G160" s="295"/>
      <c r="H160" s="1"/>
      <c r="I160" s="1"/>
      <c r="J160" s="507"/>
      <c r="K160" s="507"/>
      <c r="L160" s="1"/>
      <c r="M160" s="1"/>
      <c r="AQ160" s="576"/>
    </row>
    <row r="161" spans="1:43" ht="26.25" customHeight="1">
      <c r="A161" s="1"/>
      <c r="B161" s="1"/>
      <c r="C161" s="1"/>
      <c r="D161" s="576"/>
      <c r="E161" s="506"/>
      <c r="F161" s="1"/>
      <c r="G161" s="295"/>
      <c r="H161" s="1"/>
      <c r="I161" s="1"/>
      <c r="J161" s="507"/>
      <c r="K161" s="507"/>
      <c r="L161" s="1"/>
      <c r="M161" s="1"/>
      <c r="AQ161" s="576"/>
    </row>
    <row r="162" spans="1:43" ht="26.25" customHeight="1">
      <c r="A162" s="1"/>
      <c r="B162" s="1"/>
      <c r="C162" s="1"/>
      <c r="D162" s="576"/>
      <c r="E162" s="506"/>
      <c r="F162" s="1"/>
      <c r="G162" s="295"/>
      <c r="H162" s="1"/>
      <c r="I162" s="1"/>
      <c r="J162" s="507"/>
      <c r="K162" s="507"/>
      <c r="L162" s="1"/>
      <c r="M162" s="1"/>
      <c r="AQ162" s="576"/>
    </row>
    <row r="163" spans="1:43" ht="26.25" customHeight="1">
      <c r="A163" s="1"/>
      <c r="B163" s="1"/>
      <c r="C163" s="1"/>
      <c r="D163" s="576"/>
      <c r="E163" s="506"/>
      <c r="F163" s="1"/>
      <c r="G163" s="295"/>
      <c r="H163" s="1"/>
      <c r="I163" s="1"/>
      <c r="J163" s="507"/>
      <c r="K163" s="507"/>
      <c r="L163" s="1"/>
      <c r="M163" s="1"/>
      <c r="AQ163" s="576"/>
    </row>
    <row r="164" spans="1:43" ht="26.25" customHeight="1">
      <c r="A164" s="1"/>
      <c r="B164" s="1"/>
      <c r="C164" s="1"/>
      <c r="D164" s="576"/>
      <c r="E164" s="506"/>
      <c r="F164" s="1"/>
      <c r="G164" s="295"/>
      <c r="H164" s="1"/>
      <c r="I164" s="1"/>
      <c r="J164" s="507"/>
      <c r="K164" s="507"/>
      <c r="L164" s="1"/>
      <c r="M164" s="1"/>
      <c r="AQ164" s="576"/>
    </row>
    <row r="165" spans="1:43" ht="26.25" customHeight="1">
      <c r="A165" s="1"/>
      <c r="B165" s="1"/>
      <c r="C165" s="1"/>
      <c r="D165" s="576"/>
      <c r="E165" s="506"/>
      <c r="F165" s="1"/>
      <c r="G165" s="295"/>
      <c r="H165" s="1"/>
      <c r="I165" s="1"/>
      <c r="J165" s="507"/>
      <c r="K165" s="507"/>
      <c r="L165" s="1"/>
      <c r="M165" s="1"/>
      <c r="AQ165" s="576"/>
    </row>
    <row r="166" spans="1:43" ht="26.25" customHeight="1">
      <c r="A166" s="1"/>
      <c r="B166" s="1"/>
      <c r="C166" s="1"/>
      <c r="D166" s="576"/>
      <c r="E166" s="506"/>
      <c r="F166" s="1"/>
      <c r="G166" s="295"/>
      <c r="H166" s="1"/>
      <c r="I166" s="1"/>
      <c r="J166" s="507"/>
      <c r="K166" s="507"/>
      <c r="L166" s="1"/>
      <c r="M166" s="1"/>
      <c r="AQ166" s="576"/>
    </row>
    <row r="167" spans="1:43" ht="26.25" customHeight="1">
      <c r="A167" s="1"/>
      <c r="B167" s="1"/>
      <c r="C167" s="1"/>
      <c r="D167" s="576"/>
      <c r="E167" s="506"/>
      <c r="F167" s="1"/>
      <c r="G167" s="295"/>
      <c r="H167" s="1"/>
      <c r="I167" s="1"/>
      <c r="J167" s="507"/>
      <c r="K167" s="507"/>
      <c r="L167" s="1"/>
      <c r="M167" s="1"/>
      <c r="AQ167" s="576"/>
    </row>
    <row r="168" spans="1:43" ht="26.25" customHeight="1">
      <c r="A168" s="1"/>
      <c r="B168" s="1"/>
      <c r="C168" s="1"/>
      <c r="D168" s="576"/>
      <c r="E168" s="506"/>
      <c r="F168" s="1"/>
      <c r="G168" s="295"/>
      <c r="H168" s="1"/>
      <c r="I168" s="1"/>
      <c r="J168" s="507"/>
      <c r="K168" s="507"/>
      <c r="L168" s="1"/>
      <c r="M168" s="1"/>
      <c r="AQ168" s="576"/>
    </row>
    <row r="169" spans="1:43" ht="26.25" customHeight="1">
      <c r="A169" s="1"/>
      <c r="B169" s="1"/>
      <c r="C169" s="1"/>
      <c r="D169" s="576"/>
      <c r="E169" s="506"/>
      <c r="F169" s="1"/>
      <c r="G169" s="295"/>
      <c r="H169" s="1"/>
      <c r="I169" s="1"/>
      <c r="J169" s="507"/>
      <c r="K169" s="507"/>
      <c r="L169" s="1"/>
      <c r="M169" s="1"/>
      <c r="AQ169" s="576"/>
    </row>
    <row r="170" spans="1:43" ht="26.25" customHeight="1">
      <c r="A170" s="1"/>
      <c r="B170" s="1"/>
      <c r="C170" s="1"/>
      <c r="D170" s="576"/>
      <c r="E170" s="506"/>
      <c r="F170" s="1"/>
      <c r="G170" s="295"/>
      <c r="H170" s="1"/>
      <c r="I170" s="1"/>
      <c r="J170" s="507"/>
      <c r="K170" s="507"/>
      <c r="L170" s="1"/>
      <c r="M170" s="1"/>
      <c r="AQ170" s="576"/>
    </row>
    <row r="171" spans="1:43" ht="26.25" customHeight="1">
      <c r="A171" s="1"/>
      <c r="B171" s="1"/>
      <c r="C171" s="1"/>
      <c r="D171" s="576"/>
      <c r="E171" s="506"/>
      <c r="F171" s="1"/>
      <c r="G171" s="295"/>
      <c r="H171" s="1"/>
      <c r="I171" s="1"/>
      <c r="J171" s="507"/>
      <c r="K171" s="507"/>
      <c r="L171" s="1"/>
      <c r="M171" s="1"/>
      <c r="AQ171" s="576"/>
    </row>
    <row r="172" spans="1:43" ht="26.25" customHeight="1">
      <c r="A172" s="1"/>
      <c r="B172" s="1"/>
      <c r="C172" s="1"/>
      <c r="D172" s="576"/>
      <c r="E172" s="506"/>
      <c r="F172" s="1"/>
      <c r="G172" s="295"/>
      <c r="H172" s="1"/>
      <c r="I172" s="1"/>
      <c r="J172" s="507"/>
      <c r="K172" s="507"/>
      <c r="L172" s="1"/>
      <c r="M172" s="1"/>
      <c r="AQ172" s="576"/>
    </row>
    <row r="173" spans="1:43" ht="26.25" customHeight="1">
      <c r="A173" s="1"/>
      <c r="B173" s="1"/>
      <c r="C173" s="1"/>
      <c r="D173" s="576"/>
      <c r="E173" s="506"/>
      <c r="F173" s="1"/>
      <c r="G173" s="295"/>
      <c r="H173" s="1"/>
      <c r="I173" s="1"/>
      <c r="J173" s="507"/>
      <c r="K173" s="507"/>
      <c r="L173" s="1"/>
      <c r="M173" s="1"/>
      <c r="AQ173" s="576"/>
    </row>
    <row r="174" spans="1:43" ht="26.25" customHeight="1">
      <c r="A174" s="1"/>
      <c r="B174" s="1"/>
      <c r="C174" s="1"/>
      <c r="D174" s="576"/>
      <c r="E174" s="506"/>
      <c r="F174" s="1"/>
      <c r="G174" s="295"/>
      <c r="H174" s="1"/>
      <c r="I174" s="1"/>
      <c r="J174" s="507"/>
      <c r="K174" s="507"/>
      <c r="L174" s="1"/>
      <c r="M174" s="1"/>
      <c r="AQ174" s="576"/>
    </row>
    <row r="175" spans="1:43" ht="26.25" customHeight="1">
      <c r="A175" s="1"/>
      <c r="B175" s="1"/>
      <c r="C175" s="1"/>
      <c r="D175" s="576"/>
      <c r="E175" s="506"/>
      <c r="F175" s="1"/>
      <c r="G175" s="295"/>
      <c r="H175" s="1"/>
      <c r="I175" s="1"/>
      <c r="J175" s="507"/>
      <c r="K175" s="507"/>
      <c r="L175" s="1"/>
      <c r="M175" s="1"/>
      <c r="AQ175" s="576"/>
    </row>
    <row r="176" spans="1:43" ht="26.25" customHeight="1">
      <c r="A176" s="1"/>
      <c r="B176" s="1"/>
      <c r="C176" s="1"/>
      <c r="D176" s="576"/>
      <c r="E176" s="506"/>
      <c r="F176" s="1"/>
      <c r="G176" s="295"/>
      <c r="H176" s="1"/>
      <c r="I176" s="1"/>
      <c r="J176" s="507"/>
      <c r="K176" s="507"/>
      <c r="L176" s="1"/>
      <c r="M176" s="1"/>
      <c r="AQ176" s="576"/>
    </row>
    <row r="177" spans="1:43" ht="26.25" customHeight="1">
      <c r="A177" s="1"/>
      <c r="B177" s="1"/>
      <c r="C177" s="1"/>
      <c r="D177" s="576"/>
      <c r="E177" s="506"/>
      <c r="F177" s="1"/>
      <c r="G177" s="295"/>
      <c r="H177" s="1"/>
      <c r="I177" s="1"/>
      <c r="J177" s="507"/>
      <c r="K177" s="507"/>
      <c r="L177" s="1"/>
      <c r="M177" s="1"/>
      <c r="AQ177" s="576"/>
    </row>
    <row r="178" spans="1:43" ht="26.25" customHeight="1">
      <c r="A178" s="1"/>
      <c r="B178" s="1"/>
      <c r="C178" s="1"/>
      <c r="D178" s="576"/>
      <c r="E178" s="506"/>
      <c r="F178" s="1"/>
      <c r="G178" s="295"/>
      <c r="H178" s="1"/>
      <c r="I178" s="1"/>
      <c r="J178" s="507"/>
      <c r="K178" s="507"/>
      <c r="L178" s="1"/>
      <c r="M178" s="1"/>
      <c r="AQ178" s="576"/>
    </row>
    <row r="179" spans="1:43" ht="26.25" customHeight="1">
      <c r="A179" s="1"/>
      <c r="B179" s="1"/>
      <c r="C179" s="1"/>
      <c r="D179" s="576"/>
      <c r="E179" s="506"/>
      <c r="F179" s="1"/>
      <c r="G179" s="295"/>
      <c r="H179" s="1"/>
      <c r="I179" s="1"/>
      <c r="J179" s="507"/>
      <c r="K179" s="507"/>
      <c r="L179" s="1"/>
      <c r="M179" s="1"/>
      <c r="AQ179" s="576"/>
    </row>
    <row r="180" spans="1:43" ht="26.25" customHeight="1">
      <c r="A180" s="1"/>
      <c r="B180" s="1"/>
      <c r="C180" s="1"/>
      <c r="D180" s="576"/>
      <c r="E180" s="506"/>
      <c r="F180" s="1"/>
      <c r="G180" s="295"/>
      <c r="H180" s="1"/>
      <c r="I180" s="1"/>
      <c r="J180" s="507"/>
      <c r="K180" s="507"/>
      <c r="L180" s="1"/>
      <c r="M180" s="1"/>
      <c r="AQ180" s="576"/>
    </row>
    <row r="181" spans="1:43" ht="26.25" customHeight="1">
      <c r="A181" s="1"/>
      <c r="B181" s="1"/>
      <c r="C181" s="1"/>
      <c r="D181" s="576"/>
      <c r="E181" s="506"/>
      <c r="F181" s="1"/>
      <c r="G181" s="295"/>
      <c r="H181" s="1"/>
      <c r="I181" s="1"/>
      <c r="J181" s="507"/>
      <c r="K181" s="507"/>
      <c r="L181" s="1"/>
      <c r="M181" s="1"/>
      <c r="AQ181" s="576"/>
    </row>
    <row r="182" spans="1:43" ht="26.25" customHeight="1">
      <c r="A182" s="1"/>
      <c r="B182" s="1"/>
      <c r="C182" s="1"/>
      <c r="D182" s="576"/>
      <c r="E182" s="506"/>
      <c r="F182" s="1"/>
      <c r="G182" s="295"/>
      <c r="H182" s="1"/>
      <c r="I182" s="1"/>
      <c r="J182" s="507"/>
      <c r="K182" s="507"/>
      <c r="L182" s="1"/>
      <c r="M182" s="1"/>
      <c r="AQ182" s="576"/>
    </row>
    <row r="183" spans="1:43" ht="26.25" customHeight="1">
      <c r="A183" s="1"/>
      <c r="B183" s="1"/>
      <c r="C183" s="1"/>
      <c r="D183" s="576"/>
      <c r="E183" s="506"/>
      <c r="F183" s="1"/>
      <c r="G183" s="295"/>
      <c r="H183" s="1"/>
      <c r="I183" s="1"/>
      <c r="J183" s="507"/>
      <c r="K183" s="507"/>
      <c r="L183" s="1"/>
      <c r="M183" s="1"/>
      <c r="AQ183" s="576"/>
    </row>
    <row r="184" spans="1:43" ht="26.25" customHeight="1">
      <c r="A184" s="1"/>
      <c r="B184" s="1"/>
      <c r="C184" s="1"/>
      <c r="D184" s="576"/>
      <c r="E184" s="506"/>
      <c r="F184" s="1"/>
      <c r="G184" s="295"/>
      <c r="H184" s="1"/>
      <c r="I184" s="1"/>
      <c r="J184" s="507"/>
      <c r="K184" s="507"/>
      <c r="L184" s="1"/>
      <c r="M184" s="1"/>
      <c r="AQ184" s="576"/>
    </row>
    <row r="185" spans="1:43" ht="26.25" customHeight="1">
      <c r="A185" s="1"/>
      <c r="B185" s="1"/>
      <c r="C185" s="1"/>
      <c r="D185" s="576"/>
      <c r="E185" s="506"/>
      <c r="F185" s="1"/>
      <c r="G185" s="295"/>
      <c r="H185" s="1"/>
      <c r="I185" s="1"/>
      <c r="J185" s="507"/>
      <c r="K185" s="507"/>
      <c r="L185" s="1"/>
      <c r="M185" s="1"/>
      <c r="AQ185" s="576"/>
    </row>
    <row r="186" spans="1:43" ht="26.25" customHeight="1">
      <c r="A186" s="1"/>
      <c r="B186" s="1"/>
      <c r="C186" s="1"/>
      <c r="D186" s="576"/>
      <c r="E186" s="506"/>
      <c r="F186" s="1"/>
      <c r="G186" s="295"/>
      <c r="H186" s="1"/>
      <c r="I186" s="1"/>
      <c r="J186" s="507"/>
      <c r="K186" s="507"/>
      <c r="L186" s="1"/>
      <c r="M186" s="1"/>
      <c r="AQ186" s="576"/>
    </row>
    <row r="187" spans="1:43" ht="26.25" customHeight="1">
      <c r="A187" s="1"/>
      <c r="B187" s="1"/>
      <c r="C187" s="1"/>
      <c r="D187" s="576"/>
      <c r="E187" s="506"/>
      <c r="F187" s="1"/>
      <c r="G187" s="295"/>
      <c r="H187" s="1"/>
      <c r="I187" s="1"/>
      <c r="J187" s="507"/>
      <c r="K187" s="507"/>
      <c r="L187" s="1"/>
      <c r="M187" s="1"/>
      <c r="AQ187" s="576"/>
    </row>
    <row r="188" spans="1:43" ht="26.25" customHeight="1">
      <c r="A188" s="1"/>
      <c r="B188" s="1"/>
      <c r="C188" s="1"/>
      <c r="D188" s="576"/>
      <c r="E188" s="506"/>
      <c r="F188" s="1"/>
      <c r="G188" s="295"/>
      <c r="H188" s="1"/>
      <c r="I188" s="1"/>
      <c r="J188" s="507"/>
      <c r="K188" s="507"/>
      <c r="L188" s="1"/>
      <c r="M188" s="1"/>
      <c r="AQ188" s="576"/>
    </row>
    <row r="189" spans="1:43" ht="26.25" customHeight="1">
      <c r="A189" s="1"/>
      <c r="B189" s="1"/>
      <c r="C189" s="1"/>
      <c r="D189" s="576"/>
      <c r="E189" s="506"/>
      <c r="F189" s="1"/>
      <c r="G189" s="295"/>
      <c r="H189" s="1"/>
      <c r="I189" s="1"/>
      <c r="J189" s="507"/>
      <c r="K189" s="507"/>
      <c r="L189" s="1"/>
      <c r="M189" s="1"/>
      <c r="AQ189" s="576"/>
    </row>
    <row r="190" spans="1:43" ht="26.25" customHeight="1">
      <c r="A190" s="1"/>
      <c r="B190" s="1"/>
      <c r="C190" s="1"/>
      <c r="D190" s="576"/>
      <c r="E190" s="506"/>
      <c r="F190" s="1"/>
      <c r="G190" s="295"/>
      <c r="H190" s="1"/>
      <c r="I190" s="1"/>
      <c r="J190" s="507"/>
      <c r="K190" s="507"/>
      <c r="L190" s="1"/>
      <c r="M190" s="1"/>
      <c r="AQ190" s="576"/>
    </row>
    <row r="191" spans="1:43" ht="26.25" customHeight="1">
      <c r="A191" s="1"/>
      <c r="B191" s="1"/>
      <c r="C191" s="1"/>
      <c r="D191" s="576"/>
      <c r="E191" s="506"/>
      <c r="F191" s="1"/>
      <c r="G191" s="295"/>
      <c r="H191" s="1"/>
      <c r="I191" s="1"/>
      <c r="J191" s="507"/>
      <c r="K191" s="507"/>
      <c r="L191" s="1"/>
      <c r="M191" s="1"/>
      <c r="AQ191" s="576"/>
    </row>
    <row r="192" spans="1:43" ht="26.25" customHeight="1">
      <c r="A192" s="1"/>
      <c r="B192" s="1"/>
      <c r="C192" s="1"/>
      <c r="D192" s="576"/>
      <c r="E192" s="506"/>
      <c r="F192" s="1"/>
      <c r="G192" s="295"/>
      <c r="H192" s="1"/>
      <c r="I192" s="1"/>
      <c r="J192" s="507"/>
      <c r="K192" s="507"/>
      <c r="L192" s="1"/>
      <c r="M192" s="1"/>
      <c r="AQ192" s="576"/>
    </row>
    <row r="193" spans="1:43" ht="26.25" customHeight="1">
      <c r="A193" s="1"/>
      <c r="B193" s="1"/>
      <c r="C193" s="1"/>
      <c r="D193" s="576"/>
      <c r="E193" s="506"/>
      <c r="F193" s="1"/>
      <c r="G193" s="295"/>
      <c r="H193" s="1"/>
      <c r="I193" s="1"/>
      <c r="J193" s="507"/>
      <c r="K193" s="507"/>
      <c r="L193" s="1"/>
      <c r="M193" s="1"/>
      <c r="AQ193" s="576"/>
    </row>
    <row r="194" spans="1:43" ht="26.25" customHeight="1">
      <c r="A194" s="1"/>
      <c r="B194" s="1"/>
      <c r="C194" s="1"/>
      <c r="D194" s="576"/>
      <c r="E194" s="506"/>
      <c r="F194" s="1"/>
      <c r="G194" s="295"/>
      <c r="H194" s="1"/>
      <c r="I194" s="1"/>
      <c r="J194" s="507"/>
      <c r="K194" s="507"/>
      <c r="L194" s="1"/>
      <c r="M194" s="1"/>
      <c r="AQ194" s="576"/>
    </row>
    <row r="195" spans="1:43" ht="26.25" customHeight="1">
      <c r="A195" s="1"/>
      <c r="B195" s="1"/>
      <c r="C195" s="1"/>
      <c r="D195" s="576"/>
      <c r="E195" s="506"/>
      <c r="F195" s="1"/>
      <c r="G195" s="295"/>
      <c r="H195" s="1"/>
      <c r="I195" s="1"/>
      <c r="J195" s="507"/>
      <c r="K195" s="507"/>
      <c r="L195" s="1"/>
      <c r="M195" s="1"/>
      <c r="AQ195" s="576"/>
    </row>
    <row r="196" spans="1:43" ht="26.25" customHeight="1">
      <c r="A196" s="1"/>
      <c r="B196" s="1"/>
      <c r="C196" s="1"/>
      <c r="D196" s="576"/>
      <c r="E196" s="506"/>
      <c r="F196" s="1"/>
      <c r="G196" s="295"/>
      <c r="H196" s="1"/>
      <c r="I196" s="1"/>
      <c r="J196" s="507"/>
      <c r="K196" s="507"/>
      <c r="L196" s="1"/>
      <c r="M196" s="1"/>
      <c r="AQ196" s="576"/>
    </row>
    <row r="197" spans="1:43" ht="26.25" customHeight="1">
      <c r="A197" s="1"/>
      <c r="B197" s="1"/>
      <c r="C197" s="1"/>
      <c r="D197" s="576"/>
      <c r="E197" s="506"/>
      <c r="F197" s="1"/>
      <c r="G197" s="295"/>
      <c r="H197" s="1"/>
      <c r="I197" s="1"/>
      <c r="J197" s="507"/>
      <c r="K197" s="507"/>
      <c r="L197" s="1"/>
      <c r="M197" s="1"/>
      <c r="AQ197" s="576"/>
    </row>
    <row r="198" spans="1:43" ht="26.25" customHeight="1">
      <c r="A198" s="1"/>
      <c r="B198" s="1"/>
      <c r="C198" s="1"/>
      <c r="D198" s="576"/>
      <c r="E198" s="506"/>
      <c r="F198" s="1"/>
      <c r="G198" s="295"/>
      <c r="H198" s="1"/>
      <c r="I198" s="1"/>
      <c r="J198" s="507"/>
      <c r="K198" s="507"/>
      <c r="L198" s="1"/>
      <c r="M198" s="1"/>
      <c r="AQ198" s="576"/>
    </row>
    <row r="199" spans="1:43" ht="26.25" customHeight="1">
      <c r="A199" s="1"/>
      <c r="B199" s="1"/>
      <c r="C199" s="1"/>
      <c r="D199" s="576"/>
      <c r="E199" s="506"/>
      <c r="F199" s="1"/>
      <c r="G199" s="295"/>
      <c r="H199" s="1"/>
      <c r="I199" s="1"/>
      <c r="J199" s="507"/>
      <c r="K199" s="507"/>
      <c r="L199" s="1"/>
      <c r="M199" s="1"/>
      <c r="AQ199" s="576"/>
    </row>
    <row r="200" spans="1:43" ht="26.25" customHeight="1">
      <c r="A200" s="1"/>
      <c r="B200" s="1"/>
      <c r="C200" s="1"/>
      <c r="D200" s="576"/>
      <c r="E200" s="506"/>
      <c r="F200" s="1"/>
      <c r="G200" s="295"/>
      <c r="H200" s="1"/>
      <c r="I200" s="1"/>
      <c r="J200" s="507"/>
      <c r="K200" s="507"/>
      <c r="L200" s="1"/>
      <c r="M200" s="1"/>
      <c r="AQ200" s="576"/>
    </row>
    <row r="201" spans="1:43" ht="26.25" customHeight="1">
      <c r="A201" s="1"/>
      <c r="B201" s="1"/>
      <c r="C201" s="1"/>
      <c r="D201" s="576"/>
      <c r="E201" s="506"/>
      <c r="F201" s="1"/>
      <c r="G201" s="295"/>
      <c r="H201" s="1"/>
      <c r="I201" s="1"/>
      <c r="J201" s="507"/>
      <c r="K201" s="507"/>
      <c r="L201" s="1"/>
      <c r="M201" s="1"/>
      <c r="AQ201" s="576"/>
    </row>
    <row r="202" spans="1:43" ht="26.25" customHeight="1">
      <c r="A202" s="1"/>
      <c r="B202" s="1"/>
      <c r="C202" s="1"/>
      <c r="D202" s="576"/>
      <c r="E202" s="506"/>
      <c r="F202" s="1"/>
      <c r="G202" s="295"/>
      <c r="H202" s="1"/>
      <c r="I202" s="1"/>
      <c r="J202" s="507"/>
      <c r="K202" s="507"/>
      <c r="L202" s="1"/>
      <c r="M202" s="1"/>
      <c r="AQ202" s="576"/>
    </row>
    <row r="203" spans="1:43" ht="26.25" customHeight="1">
      <c r="A203" s="1"/>
      <c r="B203" s="1"/>
      <c r="C203" s="1"/>
      <c r="D203" s="576"/>
      <c r="E203" s="506"/>
      <c r="F203" s="1"/>
      <c r="G203" s="295"/>
      <c r="H203" s="1"/>
      <c r="I203" s="1"/>
      <c r="J203" s="507"/>
      <c r="K203" s="507"/>
      <c r="L203" s="1"/>
      <c r="M203" s="1"/>
      <c r="AQ203" s="576"/>
    </row>
    <row r="204" spans="1:43" ht="26.25" customHeight="1">
      <c r="A204" s="1"/>
      <c r="B204" s="1"/>
      <c r="C204" s="1"/>
      <c r="D204" s="576"/>
      <c r="E204" s="506"/>
      <c r="F204" s="1"/>
      <c r="G204" s="295"/>
      <c r="H204" s="1"/>
      <c r="I204" s="1"/>
      <c r="J204" s="507"/>
      <c r="K204" s="507"/>
      <c r="L204" s="1"/>
      <c r="M204" s="1"/>
      <c r="AQ204" s="576"/>
    </row>
    <row r="205" spans="1:43" ht="26.25" customHeight="1">
      <c r="A205" s="1"/>
      <c r="B205" s="1"/>
      <c r="C205" s="1"/>
      <c r="D205" s="576"/>
      <c r="E205" s="506"/>
      <c r="F205" s="1"/>
      <c r="G205" s="295"/>
      <c r="H205" s="1"/>
      <c r="I205" s="1"/>
      <c r="J205" s="507"/>
      <c r="K205" s="507"/>
      <c r="L205" s="1"/>
      <c r="M205" s="1"/>
      <c r="AQ205" s="576"/>
    </row>
    <row r="206" spans="1:43" ht="26.25" customHeight="1">
      <c r="A206" s="1"/>
      <c r="B206" s="1"/>
      <c r="C206" s="1"/>
      <c r="D206" s="576"/>
      <c r="E206" s="506"/>
      <c r="F206" s="1"/>
      <c r="G206" s="295"/>
      <c r="H206" s="1"/>
      <c r="I206" s="1"/>
      <c r="J206" s="507"/>
      <c r="K206" s="507"/>
      <c r="L206" s="1"/>
      <c r="M206" s="1"/>
      <c r="AQ206" s="576"/>
    </row>
    <row r="207" spans="1:43" ht="26.25" customHeight="1">
      <c r="A207" s="1"/>
      <c r="B207" s="1"/>
      <c r="C207" s="1"/>
      <c r="D207" s="576"/>
      <c r="E207" s="506"/>
      <c r="F207" s="1"/>
      <c r="G207" s="295"/>
      <c r="H207" s="1"/>
      <c r="I207" s="1"/>
      <c r="J207" s="507"/>
      <c r="K207" s="507"/>
      <c r="L207" s="1"/>
      <c r="M207" s="1"/>
      <c r="AQ207" s="576"/>
    </row>
    <row r="208" spans="1:43" ht="26.25" customHeight="1">
      <c r="A208" s="1"/>
      <c r="B208" s="1"/>
      <c r="C208" s="1"/>
      <c r="D208" s="576"/>
      <c r="E208" s="506"/>
      <c r="F208" s="1"/>
      <c r="G208" s="295"/>
      <c r="H208" s="1"/>
      <c r="I208" s="1"/>
      <c r="J208" s="507"/>
      <c r="K208" s="507"/>
      <c r="L208" s="1"/>
      <c r="M208" s="1"/>
      <c r="AQ208" s="576"/>
    </row>
    <row r="209" spans="1:43" ht="26.25" customHeight="1">
      <c r="A209" s="1"/>
      <c r="B209" s="1"/>
      <c r="C209" s="1"/>
      <c r="D209" s="576"/>
      <c r="E209" s="506"/>
      <c r="F209" s="1"/>
      <c r="G209" s="295"/>
      <c r="H209" s="1"/>
      <c r="I209" s="1"/>
      <c r="J209" s="507"/>
      <c r="K209" s="507"/>
      <c r="L209" s="1"/>
      <c r="M209" s="1"/>
      <c r="AQ209" s="576"/>
    </row>
    <row r="210" spans="1:43" ht="26.25" customHeight="1">
      <c r="A210" s="1"/>
      <c r="B210" s="1"/>
      <c r="C210" s="1"/>
      <c r="D210" s="576"/>
      <c r="E210" s="506"/>
      <c r="F210" s="1"/>
      <c r="G210" s="295"/>
      <c r="H210" s="1"/>
      <c r="I210" s="1"/>
      <c r="J210" s="507"/>
      <c r="K210" s="507"/>
      <c r="L210" s="1"/>
      <c r="M210" s="1"/>
      <c r="AQ210" s="576"/>
    </row>
    <row r="211" spans="1:43" ht="26.25" customHeight="1">
      <c r="A211" s="1"/>
      <c r="B211" s="1"/>
      <c r="C211" s="1"/>
      <c r="D211" s="576"/>
      <c r="E211" s="506"/>
      <c r="F211" s="1"/>
      <c r="G211" s="295"/>
      <c r="H211" s="1"/>
      <c r="I211" s="1"/>
      <c r="J211" s="507"/>
      <c r="K211" s="507"/>
      <c r="L211" s="1"/>
      <c r="M211" s="1"/>
      <c r="AQ211" s="576"/>
    </row>
    <row r="212" spans="1:43" ht="26.25" customHeight="1">
      <c r="A212" s="1"/>
      <c r="B212" s="1"/>
      <c r="C212" s="1"/>
      <c r="D212" s="576"/>
      <c r="E212" s="506"/>
      <c r="F212" s="1"/>
      <c r="G212" s="295"/>
      <c r="H212" s="1"/>
      <c r="I212" s="1"/>
      <c r="J212" s="507"/>
      <c r="K212" s="507"/>
      <c r="L212" s="1"/>
      <c r="M212" s="1"/>
      <c r="AQ212" s="576"/>
    </row>
    <row r="213" spans="1:43" ht="26.25" customHeight="1">
      <c r="A213" s="1"/>
      <c r="B213" s="1"/>
      <c r="C213" s="1"/>
      <c r="D213" s="576"/>
      <c r="E213" s="506"/>
      <c r="F213" s="1"/>
      <c r="G213" s="295"/>
      <c r="H213" s="1"/>
      <c r="I213" s="1"/>
      <c r="J213" s="507"/>
      <c r="K213" s="507"/>
      <c r="L213" s="1"/>
      <c r="M213" s="1"/>
      <c r="AQ213" s="576"/>
    </row>
    <row r="214" spans="1:43" ht="26.25" customHeight="1">
      <c r="A214" s="1"/>
      <c r="B214" s="1"/>
      <c r="C214" s="1"/>
      <c r="D214" s="576"/>
      <c r="E214" s="506"/>
      <c r="F214" s="1"/>
      <c r="G214" s="295"/>
      <c r="H214" s="1"/>
      <c r="I214" s="1"/>
      <c r="J214" s="507"/>
      <c r="K214" s="507"/>
      <c r="L214" s="1"/>
      <c r="M214" s="1"/>
      <c r="AQ214" s="576"/>
    </row>
    <row r="215" spans="1:43" ht="26.25" customHeight="1">
      <c r="A215" s="1"/>
      <c r="B215" s="1"/>
      <c r="C215" s="1"/>
      <c r="D215" s="576"/>
      <c r="E215" s="506"/>
      <c r="F215" s="1"/>
      <c r="G215" s="295"/>
      <c r="H215" s="1"/>
      <c r="I215" s="1"/>
      <c r="J215" s="507"/>
      <c r="K215" s="507"/>
      <c r="L215" s="1"/>
      <c r="M215" s="1"/>
      <c r="AQ215" s="576"/>
    </row>
    <row r="216" spans="1:43" ht="26.25" customHeight="1">
      <c r="A216" s="1"/>
      <c r="B216" s="1"/>
      <c r="C216" s="1"/>
      <c r="D216" s="576"/>
      <c r="E216" s="506"/>
      <c r="F216" s="1"/>
      <c r="G216" s="295"/>
      <c r="H216" s="1"/>
      <c r="I216" s="1"/>
      <c r="J216" s="507"/>
      <c r="K216" s="507"/>
      <c r="L216" s="1"/>
      <c r="M216" s="1"/>
      <c r="AQ216" s="576"/>
    </row>
    <row r="217" spans="1:43" ht="26.25" customHeight="1">
      <c r="A217" s="1"/>
      <c r="B217" s="1"/>
      <c r="C217" s="1"/>
      <c r="D217" s="576"/>
      <c r="E217" s="506"/>
      <c r="F217" s="1"/>
      <c r="G217" s="295"/>
      <c r="H217" s="1"/>
      <c r="I217" s="1"/>
      <c r="J217" s="507"/>
      <c r="K217" s="507"/>
      <c r="L217" s="1"/>
      <c r="M217" s="1"/>
      <c r="AQ217" s="576"/>
    </row>
    <row r="218" spans="1:43" ht="26.25" customHeight="1">
      <c r="A218" s="1"/>
      <c r="B218" s="1"/>
      <c r="C218" s="1"/>
      <c r="D218" s="576"/>
      <c r="E218" s="506"/>
      <c r="F218" s="1"/>
      <c r="G218" s="295"/>
      <c r="H218" s="1"/>
      <c r="I218" s="1"/>
      <c r="J218" s="507"/>
      <c r="K218" s="507"/>
      <c r="L218" s="1"/>
      <c r="M218" s="1"/>
      <c r="AQ218" s="576"/>
    </row>
    <row r="219" spans="1:43" ht="26.25" customHeight="1">
      <c r="A219" s="1"/>
      <c r="B219" s="1"/>
      <c r="C219" s="1"/>
      <c r="D219" s="576"/>
      <c r="E219" s="506"/>
      <c r="F219" s="1"/>
      <c r="G219" s="295"/>
      <c r="H219" s="1"/>
      <c r="I219" s="1"/>
      <c r="J219" s="507"/>
      <c r="K219" s="507"/>
      <c r="L219" s="1"/>
      <c r="M219" s="1"/>
      <c r="AQ219" s="576"/>
    </row>
    <row r="220" spans="1:43" ht="26.25" customHeight="1">
      <c r="A220" s="1"/>
      <c r="B220" s="1"/>
      <c r="C220" s="1"/>
      <c r="D220" s="576"/>
      <c r="E220" s="506"/>
      <c r="F220" s="1"/>
      <c r="G220" s="295"/>
      <c r="H220" s="1"/>
      <c r="I220" s="1"/>
      <c r="J220" s="507"/>
      <c r="K220" s="507"/>
      <c r="L220" s="1"/>
      <c r="M220" s="1"/>
      <c r="AQ220" s="576"/>
    </row>
    <row r="221" spans="1:43" ht="26.25" customHeight="1">
      <c r="A221" s="1"/>
      <c r="B221" s="1"/>
      <c r="C221" s="1"/>
      <c r="D221" s="576"/>
      <c r="E221" s="506"/>
      <c r="F221" s="1"/>
      <c r="G221" s="295"/>
      <c r="H221" s="1"/>
      <c r="I221" s="1"/>
      <c r="J221" s="507"/>
      <c r="K221" s="507"/>
      <c r="L221" s="1"/>
      <c r="M221" s="1"/>
      <c r="AQ221" s="576"/>
    </row>
    <row r="222" spans="1:43" ht="26.25" customHeight="1">
      <c r="A222" s="1"/>
      <c r="B222" s="1"/>
      <c r="C222" s="1"/>
      <c r="D222" s="576"/>
      <c r="E222" s="506"/>
      <c r="F222" s="1"/>
      <c r="G222" s="295"/>
      <c r="H222" s="1"/>
      <c r="I222" s="1"/>
      <c r="J222" s="507"/>
      <c r="K222" s="507"/>
      <c r="L222" s="1"/>
      <c r="M222" s="1"/>
      <c r="AQ222" s="576"/>
    </row>
    <row r="223" spans="1:43" ht="26.25" customHeight="1">
      <c r="A223" s="1"/>
      <c r="B223" s="1"/>
      <c r="C223" s="1"/>
      <c r="D223" s="576"/>
      <c r="E223" s="506"/>
      <c r="F223" s="1"/>
      <c r="G223" s="295"/>
      <c r="H223" s="1"/>
      <c r="I223" s="1"/>
      <c r="J223" s="507"/>
      <c r="K223" s="507"/>
      <c r="L223" s="1"/>
      <c r="M223" s="1"/>
      <c r="AQ223" s="576"/>
    </row>
    <row r="224" spans="1:43" ht="26.25" customHeight="1">
      <c r="A224" s="1"/>
      <c r="B224" s="1"/>
      <c r="C224" s="1"/>
      <c r="D224" s="576"/>
      <c r="E224" s="506"/>
      <c r="F224" s="1"/>
      <c r="G224" s="295"/>
      <c r="H224" s="1"/>
      <c r="I224" s="1"/>
      <c r="J224" s="507"/>
      <c r="K224" s="507"/>
      <c r="L224" s="1"/>
      <c r="M224" s="1"/>
      <c r="AQ224" s="576"/>
    </row>
    <row r="225" spans="1:43" ht="26.25" customHeight="1">
      <c r="A225" s="1"/>
      <c r="B225" s="1"/>
      <c r="C225" s="1"/>
      <c r="D225" s="576"/>
      <c r="E225" s="506"/>
      <c r="F225" s="1"/>
      <c r="G225" s="295"/>
      <c r="H225" s="1"/>
      <c r="I225" s="1"/>
      <c r="J225" s="507"/>
      <c r="K225" s="507"/>
      <c r="L225" s="1"/>
      <c r="M225" s="1"/>
      <c r="AQ225" s="576"/>
    </row>
    <row r="226" spans="1:43" ht="26.25" customHeight="1">
      <c r="A226" s="1"/>
      <c r="B226" s="1"/>
      <c r="C226" s="1"/>
      <c r="D226" s="576"/>
      <c r="E226" s="506"/>
      <c r="F226" s="1"/>
      <c r="G226" s="295"/>
      <c r="H226" s="1"/>
      <c r="I226" s="1"/>
      <c r="J226" s="507"/>
      <c r="K226" s="507"/>
      <c r="L226" s="1"/>
      <c r="M226" s="1"/>
      <c r="AQ226" s="576"/>
    </row>
    <row r="227" spans="1:43" ht="26.25" customHeight="1">
      <c r="A227" s="1"/>
      <c r="B227" s="1"/>
      <c r="C227" s="1"/>
      <c r="D227" s="576"/>
      <c r="E227" s="506"/>
      <c r="F227" s="1"/>
      <c r="G227" s="295"/>
      <c r="H227" s="1"/>
      <c r="I227" s="1"/>
      <c r="J227" s="507"/>
      <c r="K227" s="507"/>
      <c r="L227" s="1"/>
      <c r="M227" s="1"/>
      <c r="AQ227" s="576"/>
    </row>
    <row r="228" spans="1:43" ht="26.25" customHeight="1">
      <c r="A228" s="1"/>
      <c r="B228" s="1"/>
      <c r="C228" s="1"/>
      <c r="D228" s="576"/>
      <c r="E228" s="506"/>
      <c r="F228" s="1"/>
      <c r="G228" s="295"/>
      <c r="H228" s="1"/>
      <c r="I228" s="1"/>
      <c r="J228" s="507"/>
      <c r="K228" s="507"/>
      <c r="L228" s="1"/>
      <c r="M228" s="1"/>
      <c r="AQ228" s="576"/>
    </row>
    <row r="229" spans="1:43" ht="26.25" customHeight="1">
      <c r="A229" s="1"/>
      <c r="B229" s="1"/>
      <c r="C229" s="1"/>
      <c r="D229" s="576"/>
      <c r="E229" s="506"/>
      <c r="F229" s="1"/>
      <c r="G229" s="295"/>
      <c r="H229" s="1"/>
      <c r="I229" s="1"/>
      <c r="J229" s="507"/>
      <c r="K229" s="507"/>
      <c r="L229" s="1"/>
      <c r="M229" s="1"/>
      <c r="AQ229" s="576"/>
    </row>
    <row r="230" spans="1:43" ht="26.25" customHeight="1">
      <c r="A230" s="1"/>
      <c r="B230" s="1"/>
      <c r="C230" s="1"/>
      <c r="D230" s="576"/>
      <c r="E230" s="506"/>
      <c r="F230" s="1"/>
      <c r="G230" s="295"/>
      <c r="H230" s="1"/>
      <c r="I230" s="1"/>
      <c r="J230" s="507"/>
      <c r="K230" s="507"/>
      <c r="L230" s="1"/>
      <c r="M230" s="1"/>
      <c r="AQ230" s="576"/>
    </row>
    <row r="231" spans="1:43" ht="26.25" customHeight="1">
      <c r="A231" s="1"/>
      <c r="B231" s="1"/>
      <c r="C231" s="1"/>
      <c r="D231" s="576"/>
      <c r="E231" s="506"/>
      <c r="F231" s="1"/>
      <c r="G231" s="295"/>
      <c r="H231" s="1"/>
      <c r="I231" s="1"/>
      <c r="J231" s="507"/>
      <c r="K231" s="507"/>
      <c r="L231" s="1"/>
      <c r="M231" s="1"/>
      <c r="AQ231" s="576"/>
    </row>
    <row r="232" spans="1:43" ht="26.25" customHeight="1">
      <c r="A232" s="1"/>
      <c r="B232" s="1"/>
      <c r="C232" s="1"/>
      <c r="D232" s="576"/>
      <c r="E232" s="506"/>
      <c r="F232" s="1"/>
      <c r="G232" s="295"/>
      <c r="H232" s="1"/>
      <c r="I232" s="1"/>
      <c r="J232" s="507"/>
      <c r="K232" s="507"/>
      <c r="L232" s="1"/>
      <c r="M232" s="1"/>
      <c r="AQ232" s="576"/>
    </row>
    <row r="233" spans="1:43" ht="26.25" customHeight="1">
      <c r="A233" s="1"/>
      <c r="B233" s="1"/>
      <c r="C233" s="1"/>
      <c r="D233" s="576"/>
      <c r="E233" s="506"/>
      <c r="F233" s="1"/>
      <c r="G233" s="295"/>
      <c r="H233" s="1"/>
      <c r="I233" s="1"/>
      <c r="J233" s="507"/>
      <c r="K233" s="507"/>
      <c r="L233" s="1"/>
      <c r="M233" s="1"/>
      <c r="AQ233" s="576"/>
    </row>
    <row r="234" spans="1:43" ht="26.25" customHeight="1">
      <c r="A234" s="1"/>
      <c r="B234" s="1"/>
      <c r="C234" s="1"/>
      <c r="D234" s="576"/>
      <c r="E234" s="506"/>
      <c r="F234" s="1"/>
      <c r="G234" s="295"/>
      <c r="H234" s="1"/>
      <c r="I234" s="1"/>
      <c r="J234" s="507"/>
      <c r="K234" s="507"/>
      <c r="L234" s="1"/>
      <c r="M234" s="1"/>
      <c r="AQ234" s="576"/>
    </row>
    <row r="235" spans="1:43" ht="26.25" customHeight="1">
      <c r="A235" s="1"/>
      <c r="B235" s="1"/>
      <c r="C235" s="1"/>
      <c r="D235" s="576"/>
      <c r="E235" s="506"/>
      <c r="F235" s="1"/>
      <c r="G235" s="295"/>
      <c r="H235" s="1"/>
      <c r="I235" s="1"/>
      <c r="J235" s="507"/>
      <c r="K235" s="507"/>
      <c r="L235" s="1"/>
      <c r="M235" s="1"/>
      <c r="AQ235" s="576"/>
    </row>
    <row r="236" spans="1:43" ht="26.25" customHeight="1">
      <c r="A236" s="1"/>
      <c r="B236" s="1"/>
      <c r="C236" s="1"/>
      <c r="D236" s="576"/>
      <c r="E236" s="506"/>
      <c r="F236" s="1"/>
      <c r="G236" s="295"/>
      <c r="H236" s="1"/>
      <c r="I236" s="1"/>
      <c r="J236" s="507"/>
      <c r="K236" s="507"/>
      <c r="L236" s="1"/>
      <c r="M236" s="1"/>
      <c r="AQ236" s="576"/>
    </row>
    <row r="237" spans="1:43" ht="26.25" customHeight="1">
      <c r="A237" s="1"/>
      <c r="B237" s="1"/>
      <c r="C237" s="1"/>
      <c r="D237" s="576"/>
      <c r="E237" s="506"/>
      <c r="F237" s="1"/>
      <c r="G237" s="295"/>
      <c r="H237" s="1"/>
      <c r="I237" s="1"/>
      <c r="J237" s="507"/>
      <c r="K237" s="507"/>
      <c r="L237" s="1"/>
      <c r="M237" s="1"/>
      <c r="AQ237" s="576"/>
    </row>
    <row r="238" spans="1:43" ht="26.25" customHeight="1">
      <c r="A238" s="1"/>
      <c r="B238" s="1"/>
      <c r="C238" s="1"/>
      <c r="D238" s="576"/>
      <c r="E238" s="506"/>
      <c r="F238" s="1"/>
      <c r="G238" s="295"/>
      <c r="H238" s="1"/>
      <c r="I238" s="1"/>
      <c r="J238" s="507"/>
      <c r="K238" s="507"/>
      <c r="L238" s="1"/>
      <c r="M238" s="1"/>
      <c r="AQ238" s="576"/>
    </row>
    <row r="239" spans="1:43" ht="26.25" customHeight="1">
      <c r="A239" s="1"/>
      <c r="B239" s="1"/>
      <c r="C239" s="1"/>
      <c r="D239" s="576"/>
      <c r="E239" s="506"/>
      <c r="F239" s="1"/>
      <c r="G239" s="295"/>
      <c r="H239" s="1"/>
      <c r="I239" s="1"/>
      <c r="J239" s="507"/>
      <c r="K239" s="507"/>
      <c r="L239" s="1"/>
      <c r="M239" s="1"/>
      <c r="AQ239" s="576"/>
    </row>
    <row r="240" spans="1:43" ht="26.25" customHeight="1">
      <c r="A240" s="1"/>
      <c r="B240" s="1"/>
      <c r="C240" s="1"/>
      <c r="D240" s="576"/>
      <c r="E240" s="506"/>
      <c r="F240" s="1"/>
      <c r="G240" s="295"/>
      <c r="H240" s="1"/>
      <c r="I240" s="1"/>
      <c r="J240" s="507"/>
      <c r="K240" s="507"/>
      <c r="L240" s="1"/>
      <c r="M240" s="1"/>
      <c r="AQ240" s="576"/>
    </row>
    <row r="241" spans="1:43" ht="26.25" customHeight="1">
      <c r="A241" s="1"/>
      <c r="B241" s="1"/>
      <c r="C241" s="1"/>
      <c r="D241" s="576"/>
      <c r="E241" s="506"/>
      <c r="F241" s="1"/>
      <c r="G241" s="295"/>
      <c r="H241" s="1"/>
      <c r="I241" s="1"/>
      <c r="J241" s="507"/>
      <c r="K241" s="507"/>
      <c r="L241" s="1"/>
      <c r="M241" s="1"/>
      <c r="AQ241" s="576"/>
    </row>
    <row r="242" spans="1:43" ht="26.25" customHeight="1">
      <c r="A242" s="1"/>
      <c r="B242" s="1"/>
      <c r="C242" s="1"/>
      <c r="D242" s="576"/>
      <c r="E242" s="506"/>
      <c r="F242" s="1"/>
      <c r="G242" s="295"/>
      <c r="H242" s="1"/>
      <c r="I242" s="1"/>
      <c r="J242" s="507"/>
      <c r="K242" s="507"/>
      <c r="L242" s="1"/>
      <c r="M242" s="1"/>
      <c r="AQ242" s="576"/>
    </row>
    <row r="243" spans="1:43" ht="26.25" customHeight="1">
      <c r="A243" s="1"/>
      <c r="B243" s="1"/>
      <c r="C243" s="1"/>
      <c r="D243" s="576"/>
      <c r="E243" s="506"/>
      <c r="F243" s="1"/>
      <c r="G243" s="295"/>
      <c r="H243" s="1"/>
      <c r="I243" s="1"/>
      <c r="J243" s="507"/>
      <c r="K243" s="507"/>
      <c r="L243" s="1"/>
      <c r="M243" s="1"/>
      <c r="AQ243" s="576"/>
    </row>
    <row r="244" spans="1:43" ht="26.25" customHeight="1">
      <c r="A244" s="1"/>
      <c r="B244" s="1"/>
      <c r="C244" s="1"/>
      <c r="D244" s="576"/>
      <c r="E244" s="506"/>
      <c r="F244" s="1"/>
      <c r="G244" s="295"/>
      <c r="H244" s="1"/>
      <c r="I244" s="1"/>
      <c r="J244" s="507"/>
      <c r="K244" s="507"/>
      <c r="L244" s="1"/>
      <c r="M244" s="1"/>
      <c r="AQ244" s="576"/>
    </row>
    <row r="245" spans="1:43" ht="26.25" customHeight="1">
      <c r="A245" s="1"/>
      <c r="B245" s="1"/>
      <c r="C245" s="1"/>
      <c r="D245" s="576"/>
      <c r="E245" s="506"/>
      <c r="F245" s="1"/>
      <c r="G245" s="295"/>
      <c r="H245" s="1"/>
      <c r="I245" s="1"/>
      <c r="J245" s="507"/>
      <c r="K245" s="507"/>
      <c r="L245" s="1"/>
      <c r="M245" s="1"/>
      <c r="AQ245" s="576"/>
    </row>
    <row r="246" spans="1:43" ht="26.25" customHeight="1">
      <c r="A246" s="1"/>
      <c r="B246" s="1"/>
      <c r="C246" s="1"/>
      <c r="D246" s="576"/>
      <c r="E246" s="506"/>
      <c r="F246" s="1"/>
      <c r="G246" s="295"/>
      <c r="H246" s="1"/>
      <c r="I246" s="1"/>
      <c r="J246" s="507"/>
      <c r="K246" s="507"/>
      <c r="L246" s="1"/>
      <c r="M246" s="1"/>
      <c r="AQ246" s="576"/>
    </row>
    <row r="247" spans="1:43" ht="26.25" customHeight="1">
      <c r="A247" s="1"/>
      <c r="B247" s="1"/>
      <c r="C247" s="1"/>
      <c r="D247" s="576"/>
      <c r="E247" s="506"/>
      <c r="F247" s="1"/>
      <c r="G247" s="295"/>
      <c r="H247" s="1"/>
      <c r="I247" s="1"/>
      <c r="J247" s="507"/>
      <c r="K247" s="507"/>
      <c r="L247" s="1"/>
      <c r="M247" s="1"/>
      <c r="AQ247" s="576"/>
    </row>
    <row r="248" spans="1:43" ht="26.25" customHeight="1">
      <c r="A248" s="1"/>
      <c r="B248" s="1"/>
      <c r="C248" s="1"/>
      <c r="D248" s="576"/>
      <c r="E248" s="506"/>
      <c r="F248" s="1"/>
      <c r="G248" s="295"/>
      <c r="H248" s="1"/>
      <c r="I248" s="1"/>
      <c r="J248" s="507"/>
      <c r="K248" s="507"/>
      <c r="L248" s="1"/>
      <c r="M248" s="1"/>
      <c r="AQ248" s="576"/>
    </row>
    <row r="249" spans="1:43" ht="26.25" customHeight="1">
      <c r="A249" s="1"/>
      <c r="B249" s="1"/>
      <c r="C249" s="1"/>
      <c r="D249" s="576"/>
      <c r="E249" s="506"/>
      <c r="F249" s="1"/>
      <c r="G249" s="295"/>
      <c r="H249" s="1"/>
      <c r="I249" s="1"/>
      <c r="J249" s="507"/>
      <c r="K249" s="507"/>
      <c r="L249" s="1"/>
      <c r="M249" s="1"/>
      <c r="AQ249" s="576"/>
    </row>
    <row r="250" spans="1:43" ht="26.25" customHeight="1">
      <c r="A250" s="1"/>
      <c r="B250" s="1"/>
      <c r="C250" s="1"/>
      <c r="D250" s="576"/>
      <c r="E250" s="506"/>
      <c r="F250" s="1"/>
      <c r="G250" s="295"/>
      <c r="H250" s="1"/>
      <c r="I250" s="1"/>
      <c r="J250" s="507"/>
      <c r="K250" s="507"/>
      <c r="L250" s="1"/>
      <c r="M250" s="1"/>
      <c r="AQ250" s="576"/>
    </row>
  </sheetData>
  <sheetProtection/>
  <mergeCells count="2">
    <mergeCell ref="N5:O5"/>
    <mergeCell ref="N6:O6"/>
  </mergeCells>
  <printOptions/>
  <pageMargins left="0.7874015748031497" right="0.2362204724409449" top="0.6692913385826772" bottom="0.2362204724409449" header="0.5118110236220472" footer="0.4724409448818898"/>
  <pageSetup fitToHeight="1" fitToWidth="1" horizontalDpi="600" verticalDpi="600" orientation="landscape" paperSize="8" scale="49" r:id="rId1"/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250"/>
  <sheetViews>
    <sheetView defaultGridColor="0" zoomScale="40" zoomScaleNormal="40" zoomScaleSheetLayoutView="75" zoomScalePageLayoutView="0" colorId="22" workbookViewId="0" topLeftCell="I1">
      <selection activeCell="P1" sqref="P1"/>
    </sheetView>
  </sheetViews>
  <sheetFormatPr defaultColWidth="10.66015625" defaultRowHeight="26.25" customHeight="1"/>
  <cols>
    <col min="1" max="1" width="5.66015625" style="577" customWidth="1"/>
    <col min="2" max="2" width="14.33203125" style="577" customWidth="1"/>
    <col min="3" max="3" width="7.08203125" style="577" customWidth="1"/>
    <col min="4" max="4" width="14.5" style="578" customWidth="1"/>
    <col min="5" max="5" width="14.58203125" style="579" customWidth="1"/>
    <col min="6" max="6" width="14.58203125" style="577" customWidth="1"/>
    <col min="7" max="7" width="14.58203125" style="508" customWidth="1"/>
    <col min="8" max="9" width="14.58203125" style="577" customWidth="1"/>
    <col min="10" max="11" width="14.58203125" style="580" customWidth="1"/>
    <col min="12" max="12" width="16.58203125" style="33" customWidth="1"/>
    <col min="13" max="13" width="3.08203125" style="33" customWidth="1"/>
    <col min="14" max="14" width="6.41015625" style="689" customWidth="1"/>
    <col min="15" max="15" width="12.91015625" style="689" customWidth="1"/>
    <col min="16" max="16" width="13.58203125" style="72" customWidth="1"/>
    <col min="17" max="17" width="14.91015625" style="72" bestFit="1" customWidth="1"/>
    <col min="18" max="19" width="12.08203125" style="72" customWidth="1"/>
    <col min="20" max="20" width="12.58203125" style="72" customWidth="1"/>
    <col min="21" max="21" width="12.08203125" style="72" customWidth="1"/>
    <col min="22" max="22" width="12.91015625" style="72" customWidth="1"/>
    <col min="23" max="23" width="13.41015625" style="72" customWidth="1"/>
    <col min="24" max="24" width="12.08203125" style="72" customWidth="1"/>
    <col min="25" max="26" width="13.33203125" style="72" customWidth="1"/>
    <col min="27" max="27" width="12.08203125" style="72" customWidth="1"/>
    <col min="28" max="29" width="14.41015625" style="72" hidden="1" customWidth="1"/>
    <col min="30" max="30" width="12.08203125" style="72" hidden="1" customWidth="1"/>
    <col min="31" max="32" width="9.66015625" style="72" hidden="1" customWidth="1"/>
    <col min="33" max="33" width="12.08203125" style="72" hidden="1" customWidth="1"/>
    <col min="34" max="34" width="14.5" style="72" bestFit="1" customWidth="1"/>
    <col min="35" max="35" width="15" style="72" bestFit="1" customWidth="1"/>
    <col min="36" max="36" width="12.08203125" style="72" customWidth="1"/>
    <col min="37" max="37" width="12.08203125" style="74" customWidth="1"/>
    <col min="38" max="38" width="14.58203125" style="74" customWidth="1"/>
    <col min="39" max="39" width="12.08203125" style="72" customWidth="1"/>
    <col min="40" max="40" width="13.66015625" style="74" customWidth="1"/>
    <col min="41" max="41" width="13.83203125" style="74" customWidth="1"/>
    <col min="42" max="42" width="12.08203125" style="72" customWidth="1"/>
    <col min="43" max="43" width="3.58203125" style="578" customWidth="1"/>
    <col min="44" max="16384" width="10.66015625" style="577" customWidth="1"/>
  </cols>
  <sheetData>
    <row r="1" spans="1:43" ht="27" customHeight="1">
      <c r="A1" s="1"/>
      <c r="B1" s="1"/>
      <c r="C1" s="1"/>
      <c r="D1" s="576"/>
      <c r="E1" s="506"/>
      <c r="F1" s="1"/>
      <c r="G1" s="295"/>
      <c r="H1" s="1"/>
      <c r="I1" s="1"/>
      <c r="J1" s="507"/>
      <c r="K1" s="507"/>
      <c r="L1" s="1"/>
      <c r="M1" s="1"/>
      <c r="N1" s="666"/>
      <c r="O1" s="666"/>
      <c r="P1" s="1"/>
      <c r="Q1" s="1"/>
      <c r="R1" s="1"/>
      <c r="S1" s="1"/>
      <c r="T1" s="1"/>
      <c r="U1" s="1"/>
      <c r="V1" s="1"/>
      <c r="W1" s="1"/>
      <c r="X1" s="1"/>
      <c r="Y1" s="75" t="s">
        <v>163</v>
      </c>
      <c r="Z1" s="1"/>
      <c r="AA1" s="1"/>
      <c r="AI1" s="73"/>
      <c r="AL1" s="56"/>
      <c r="AO1" s="56" t="s">
        <v>150</v>
      </c>
      <c r="AP1" s="57"/>
      <c r="AQ1" s="576"/>
    </row>
    <row r="2" spans="1:43" ht="27" customHeight="1">
      <c r="A2" s="1"/>
      <c r="B2" s="1"/>
      <c r="C2" s="1"/>
      <c r="D2" s="598"/>
      <c r="E2" s="506"/>
      <c r="F2" s="1"/>
      <c r="G2" s="295"/>
      <c r="H2" s="1"/>
      <c r="I2" s="1"/>
      <c r="J2" s="507"/>
      <c r="K2" s="507"/>
      <c r="L2" s="1"/>
      <c r="M2" s="1"/>
      <c r="N2" s="666"/>
      <c r="O2" s="666"/>
      <c r="P2" s="1"/>
      <c r="Q2" s="1"/>
      <c r="R2" s="1"/>
      <c r="S2" s="1"/>
      <c r="T2" s="1"/>
      <c r="U2" s="1"/>
      <c r="V2" s="1"/>
      <c r="W2" s="1"/>
      <c r="X2" s="1"/>
      <c r="Y2" s="75"/>
      <c r="Z2" s="1"/>
      <c r="AA2" s="1"/>
      <c r="AL2" s="56"/>
      <c r="AO2" s="56" t="s">
        <v>145</v>
      </c>
      <c r="AP2" s="57"/>
      <c r="AQ2" s="576"/>
    </row>
    <row r="3" spans="1:43" ht="27" customHeight="1">
      <c r="A3" s="36"/>
      <c r="B3" s="36" t="s">
        <v>128</v>
      </c>
      <c r="C3" s="36"/>
      <c r="D3" s="28"/>
      <c r="E3" s="193"/>
      <c r="F3" s="809" t="s">
        <v>0</v>
      </c>
      <c r="G3" s="222"/>
      <c r="H3" s="36"/>
      <c r="I3" s="1"/>
      <c r="J3" s="507"/>
      <c r="K3" s="207"/>
      <c r="L3" s="1"/>
      <c r="M3" s="1"/>
      <c r="N3" s="666"/>
      <c r="O3" s="666"/>
      <c r="P3" s="1"/>
      <c r="Q3" s="1"/>
      <c r="R3" s="1"/>
      <c r="S3" s="1"/>
      <c r="T3" s="1"/>
      <c r="U3" s="1"/>
      <c r="V3" s="1"/>
      <c r="W3" s="1"/>
      <c r="X3" s="1"/>
      <c r="Y3" s="1" t="s">
        <v>1</v>
      </c>
      <c r="Z3" s="1"/>
      <c r="AA3" s="1"/>
      <c r="AL3" s="56"/>
      <c r="AO3" s="56" t="s">
        <v>2</v>
      </c>
      <c r="AP3" s="1"/>
      <c r="AQ3" s="576"/>
    </row>
    <row r="4" spans="1:44" ht="27" customHeight="1" thickBot="1">
      <c r="A4" s="37"/>
      <c r="B4" s="810" t="s">
        <v>138</v>
      </c>
      <c r="C4" s="37"/>
      <c r="D4" s="29"/>
      <c r="E4" s="194"/>
      <c r="F4" s="37"/>
      <c r="G4" s="223"/>
      <c r="H4" s="37"/>
      <c r="I4" s="38"/>
      <c r="J4" s="302"/>
      <c r="K4" s="208"/>
      <c r="L4" s="65" t="s">
        <v>131</v>
      </c>
      <c r="M4" s="1"/>
      <c r="N4" s="667"/>
      <c r="O4" s="667" t="s">
        <v>162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1"/>
      <c r="AK4" s="76"/>
      <c r="AL4" s="77"/>
      <c r="AN4" s="76"/>
      <c r="AO4" s="77" t="s">
        <v>129</v>
      </c>
      <c r="AQ4" s="576"/>
      <c r="AR4" s="599"/>
    </row>
    <row r="5" spans="1:44" ht="27" customHeight="1">
      <c r="A5" s="600"/>
      <c r="B5" s="601"/>
      <c r="C5" s="602"/>
      <c r="D5" s="603" t="s">
        <v>4</v>
      </c>
      <c r="E5" s="514" t="s">
        <v>5</v>
      </c>
      <c r="F5" s="604" t="s">
        <v>6</v>
      </c>
      <c r="G5" s="518" t="s">
        <v>7</v>
      </c>
      <c r="H5" s="605" t="s">
        <v>8</v>
      </c>
      <c r="I5" s="604" t="s">
        <v>9</v>
      </c>
      <c r="J5" s="519" t="s">
        <v>10</v>
      </c>
      <c r="K5" s="519" t="s">
        <v>11</v>
      </c>
      <c r="L5" s="606" t="s">
        <v>12</v>
      </c>
      <c r="M5" s="607"/>
      <c r="N5" s="818" t="s">
        <v>130</v>
      </c>
      <c r="O5" s="819"/>
      <c r="P5" s="46" t="s">
        <v>14</v>
      </c>
      <c r="Q5" s="39"/>
      <c r="R5" s="39"/>
      <c r="S5" s="47" t="s">
        <v>15</v>
      </c>
      <c r="T5" s="39"/>
      <c r="U5" s="39"/>
      <c r="V5" s="48" t="s">
        <v>16</v>
      </c>
      <c r="W5" s="39"/>
      <c r="X5" s="39"/>
      <c r="Y5" s="49" t="s">
        <v>17</v>
      </c>
      <c r="Z5" s="50"/>
      <c r="AA5" s="51"/>
      <c r="AB5" s="49" t="s">
        <v>18</v>
      </c>
      <c r="AC5" s="50"/>
      <c r="AD5" s="50"/>
      <c r="AE5" s="52" t="s">
        <v>19</v>
      </c>
      <c r="AF5" s="50"/>
      <c r="AG5" s="50"/>
      <c r="AH5" s="49" t="s">
        <v>20</v>
      </c>
      <c r="AI5" s="51"/>
      <c r="AJ5" s="50"/>
      <c r="AK5" s="53" t="s">
        <v>21</v>
      </c>
      <c r="AL5" s="54"/>
      <c r="AM5" s="51"/>
      <c r="AN5" s="55" t="s">
        <v>22</v>
      </c>
      <c r="AO5" s="54"/>
      <c r="AP5" s="51"/>
      <c r="AQ5" s="576"/>
      <c r="AR5" s="599"/>
    </row>
    <row r="6" spans="1:44" ht="27" customHeight="1" thickBot="1">
      <c r="A6" s="607" t="s">
        <v>128</v>
      </c>
      <c r="B6" s="615" t="s">
        <v>23</v>
      </c>
      <c r="C6" s="616" t="s">
        <v>24</v>
      </c>
      <c r="D6" s="31">
        <v>0.03</v>
      </c>
      <c r="E6" s="158"/>
      <c r="F6" s="609">
        <f>D6+E6</f>
        <v>0.03</v>
      </c>
      <c r="G6" s="225">
        <v>308.9984</v>
      </c>
      <c r="H6" s="40"/>
      <c r="I6" s="609">
        <f>G6+H6</f>
        <v>308.9984</v>
      </c>
      <c r="J6" s="225">
        <v>22.757</v>
      </c>
      <c r="K6" s="225">
        <v>2.645</v>
      </c>
      <c r="L6" s="610">
        <f aca="true" t="shared" si="0" ref="L6:L69">F6+J6+I6+K6</f>
        <v>334.43039999999996</v>
      </c>
      <c r="M6" s="607"/>
      <c r="N6" s="820" t="s">
        <v>25</v>
      </c>
      <c r="O6" s="821"/>
      <c r="P6" s="58" t="s">
        <v>24</v>
      </c>
      <c r="Q6" s="59" t="s">
        <v>26</v>
      </c>
      <c r="R6" s="59" t="s">
        <v>27</v>
      </c>
      <c r="S6" s="60" t="s">
        <v>24</v>
      </c>
      <c r="T6" s="59" t="s">
        <v>26</v>
      </c>
      <c r="U6" s="59" t="s">
        <v>27</v>
      </c>
      <c r="V6" s="59" t="s">
        <v>24</v>
      </c>
      <c r="W6" s="59" t="s">
        <v>26</v>
      </c>
      <c r="X6" s="59" t="s">
        <v>27</v>
      </c>
      <c r="Y6" s="58" t="s">
        <v>24</v>
      </c>
      <c r="Z6" s="59" t="s">
        <v>26</v>
      </c>
      <c r="AA6" s="61" t="s">
        <v>27</v>
      </c>
      <c r="AB6" s="58" t="s">
        <v>24</v>
      </c>
      <c r="AC6" s="59" t="s">
        <v>26</v>
      </c>
      <c r="AD6" s="59" t="s">
        <v>27</v>
      </c>
      <c r="AE6" s="59" t="s">
        <v>24</v>
      </c>
      <c r="AF6" s="59" t="s">
        <v>26</v>
      </c>
      <c r="AG6" s="59" t="s">
        <v>27</v>
      </c>
      <c r="AH6" s="58" t="s">
        <v>24</v>
      </c>
      <c r="AI6" s="62" t="s">
        <v>26</v>
      </c>
      <c r="AJ6" s="59" t="s">
        <v>27</v>
      </c>
      <c r="AK6" s="63" t="s">
        <v>24</v>
      </c>
      <c r="AL6" s="64" t="s">
        <v>26</v>
      </c>
      <c r="AM6" s="61" t="s">
        <v>27</v>
      </c>
      <c r="AN6" s="64" t="s">
        <v>24</v>
      </c>
      <c r="AO6" s="64" t="s">
        <v>26</v>
      </c>
      <c r="AP6" s="61" t="s">
        <v>27</v>
      </c>
      <c r="AQ6" s="576"/>
      <c r="AR6" s="599"/>
    </row>
    <row r="7" spans="1:44" ht="27" customHeight="1">
      <c r="A7" s="611" t="s">
        <v>28</v>
      </c>
      <c r="B7" s="602"/>
      <c r="C7" s="602" t="s">
        <v>29</v>
      </c>
      <c r="D7" s="66">
        <v>21.059999902275003</v>
      </c>
      <c r="E7" s="163"/>
      <c r="F7" s="612">
        <f>D7+E7</f>
        <v>21.059999902275003</v>
      </c>
      <c r="G7" s="226">
        <v>72185.648</v>
      </c>
      <c r="H7" s="67"/>
      <c r="I7" s="612">
        <f>G7+H7</f>
        <v>72185.648</v>
      </c>
      <c r="J7" s="226">
        <v>9237.969</v>
      </c>
      <c r="K7" s="226">
        <v>497.139</v>
      </c>
      <c r="L7" s="613">
        <f t="shared" si="0"/>
        <v>81941.81599990228</v>
      </c>
      <c r="M7" s="607"/>
      <c r="N7" s="672"/>
      <c r="O7" s="673"/>
      <c r="P7" s="489">
        <v>864.7534</v>
      </c>
      <c r="Q7" s="490">
        <v>104924.71199990227</v>
      </c>
      <c r="R7" s="491">
        <v>121.33483603522376</v>
      </c>
      <c r="S7" s="492">
        <v>0.03</v>
      </c>
      <c r="T7" s="493">
        <v>21.059999902275003</v>
      </c>
      <c r="U7" s="494">
        <v>701.9999967425001</v>
      </c>
      <c r="V7" s="493">
        <v>0.16</v>
      </c>
      <c r="W7" s="493">
        <v>72.9</v>
      </c>
      <c r="X7" s="494">
        <v>455.625</v>
      </c>
      <c r="Y7" s="489">
        <v>0.19</v>
      </c>
      <c r="Z7" s="490">
        <v>93.959999902275</v>
      </c>
      <c r="AA7" s="494">
        <v>494.5263152751316</v>
      </c>
      <c r="AB7" s="495">
        <v>820.6444</v>
      </c>
      <c r="AC7" s="493">
        <v>94365.751</v>
      </c>
      <c r="AD7" s="494">
        <v>114.9898189764044</v>
      </c>
      <c r="AE7" s="493"/>
      <c r="AF7" s="493"/>
      <c r="AG7" s="494"/>
      <c r="AH7" s="489">
        <v>820.6444</v>
      </c>
      <c r="AI7" s="493">
        <v>94365.751</v>
      </c>
      <c r="AJ7" s="494">
        <v>114.9898189764044</v>
      </c>
      <c r="AK7" s="495">
        <v>22.922</v>
      </c>
      <c r="AL7" s="493">
        <v>9239.187999999998</v>
      </c>
      <c r="AM7" s="494">
        <v>403.07076171363747</v>
      </c>
      <c r="AN7" s="495">
        <v>20.997</v>
      </c>
      <c r="AO7" s="493">
        <v>1225.813</v>
      </c>
      <c r="AP7" s="496">
        <v>58.380387674429684</v>
      </c>
      <c r="AQ7" s="614"/>
      <c r="AR7" s="599"/>
    </row>
    <row r="8" spans="1:44" ht="27" customHeight="1">
      <c r="A8" s="611" t="s">
        <v>30</v>
      </c>
      <c r="B8" s="615" t="s">
        <v>31</v>
      </c>
      <c r="C8" s="616" t="s">
        <v>24</v>
      </c>
      <c r="D8" s="31"/>
      <c r="E8" s="158">
        <v>0.16</v>
      </c>
      <c r="F8" s="609">
        <f>D8+E8</f>
        <v>0.16</v>
      </c>
      <c r="G8" s="225">
        <v>511.646</v>
      </c>
      <c r="H8" s="40"/>
      <c r="I8" s="609">
        <f>G8+H8</f>
        <v>511.646</v>
      </c>
      <c r="J8" s="225">
        <v>0.165</v>
      </c>
      <c r="K8" s="225">
        <v>18.352</v>
      </c>
      <c r="L8" s="610">
        <f t="shared" si="0"/>
        <v>530.323</v>
      </c>
      <c r="M8" s="607"/>
      <c r="N8" s="674" t="s">
        <v>32</v>
      </c>
      <c r="O8" s="673"/>
      <c r="P8" s="92">
        <v>3423.307</v>
      </c>
      <c r="Q8" s="80">
        <v>228129.86000142922</v>
      </c>
      <c r="R8" s="93">
        <v>66.64019908276681</v>
      </c>
      <c r="S8" s="112">
        <v>0.032</v>
      </c>
      <c r="T8" s="82">
        <v>14.280001429215373</v>
      </c>
      <c r="U8" s="95">
        <v>446.2500446629804</v>
      </c>
      <c r="V8" s="82">
        <v>0.0638</v>
      </c>
      <c r="W8" s="82">
        <v>21.645</v>
      </c>
      <c r="X8" s="95">
        <v>339.26332288401255</v>
      </c>
      <c r="Y8" s="92">
        <v>0.0958</v>
      </c>
      <c r="Z8" s="80">
        <v>35.92500142921537</v>
      </c>
      <c r="AA8" s="99">
        <v>375.0000149187408</v>
      </c>
      <c r="AB8" s="98">
        <v>2864.7054</v>
      </c>
      <c r="AC8" s="98">
        <v>204517.595</v>
      </c>
      <c r="AD8" s="95">
        <v>71.3921909736338</v>
      </c>
      <c r="AE8" s="82"/>
      <c r="AF8" s="98"/>
      <c r="AG8" s="95"/>
      <c r="AH8" s="92">
        <v>2864.7054</v>
      </c>
      <c r="AI8" s="82">
        <v>204517.595</v>
      </c>
      <c r="AJ8" s="95">
        <v>71.3921909736338</v>
      </c>
      <c r="AK8" s="92">
        <v>4.2623</v>
      </c>
      <c r="AL8" s="80">
        <v>359.815</v>
      </c>
      <c r="AM8" s="95">
        <v>84.41803720995706</v>
      </c>
      <c r="AN8" s="97">
        <v>554.2435</v>
      </c>
      <c r="AO8" s="96">
        <v>23216.525</v>
      </c>
      <c r="AP8" s="99">
        <v>41.88867348015809</v>
      </c>
      <c r="AQ8" s="614"/>
      <c r="AR8" s="599"/>
    </row>
    <row r="9" spans="1:44" ht="27" customHeight="1">
      <c r="A9" s="611" t="s">
        <v>33</v>
      </c>
      <c r="B9" s="602" t="s">
        <v>34</v>
      </c>
      <c r="C9" s="602" t="s">
        <v>29</v>
      </c>
      <c r="D9" s="66"/>
      <c r="E9" s="163">
        <v>72.9</v>
      </c>
      <c r="F9" s="612">
        <f>D9+E9</f>
        <v>72.9</v>
      </c>
      <c r="G9" s="226">
        <v>22180.103</v>
      </c>
      <c r="H9" s="67"/>
      <c r="I9" s="612">
        <f>G9+H9</f>
        <v>22180.103</v>
      </c>
      <c r="J9" s="226">
        <v>1.219</v>
      </c>
      <c r="K9" s="226">
        <v>728.674</v>
      </c>
      <c r="L9" s="613">
        <f t="shared" si="0"/>
        <v>22982.895999999997</v>
      </c>
      <c r="M9" s="607"/>
      <c r="N9" s="675"/>
      <c r="O9" s="676"/>
      <c r="P9" s="100">
        <v>25.260761012669914</v>
      </c>
      <c r="Q9" s="93">
        <v>45.993414452297</v>
      </c>
      <c r="R9" s="93">
        <v>182.0745401503475</v>
      </c>
      <c r="S9" s="101">
        <v>93.75</v>
      </c>
      <c r="T9" s="102">
        <v>147.47897615184036</v>
      </c>
      <c r="U9" s="93">
        <v>157.3109078952964</v>
      </c>
      <c r="V9" s="103">
        <v>250.78369905956114</v>
      </c>
      <c r="W9" s="104">
        <v>336.79833679833683</v>
      </c>
      <c r="X9" s="93">
        <v>134.2983367983368</v>
      </c>
      <c r="Y9" s="100">
        <v>198.32985386221296</v>
      </c>
      <c r="Z9" s="93">
        <v>261.54487450030746</v>
      </c>
      <c r="AA9" s="93">
        <v>131.87367882699715</v>
      </c>
      <c r="AB9" s="105">
        <v>28.6467292587922</v>
      </c>
      <c r="AC9" s="102">
        <v>46.14065161484028</v>
      </c>
      <c r="AD9" s="93">
        <v>161.06778263587938</v>
      </c>
      <c r="AE9" s="102"/>
      <c r="AF9" s="106"/>
      <c r="AG9" s="93"/>
      <c r="AH9" s="100">
        <v>28.6467292587922</v>
      </c>
      <c r="AI9" s="103">
        <v>46.14065161484028</v>
      </c>
      <c r="AJ9" s="93">
        <v>161.06778263587938</v>
      </c>
      <c r="AK9" s="100">
        <v>537.7847640945031</v>
      </c>
      <c r="AL9" s="93">
        <v>2567.7606547809287</v>
      </c>
      <c r="AM9" s="93">
        <v>477.4699519619907</v>
      </c>
      <c r="AN9" s="107">
        <v>3.788407081003205</v>
      </c>
      <c r="AO9" s="104">
        <v>5.279915921956451</v>
      </c>
      <c r="AP9" s="108">
        <v>139.37034244372387</v>
      </c>
      <c r="AQ9" s="614"/>
      <c r="AR9" s="599"/>
    </row>
    <row r="10" spans="1:44" ht="27" customHeight="1">
      <c r="A10" s="611" t="s">
        <v>35</v>
      </c>
      <c r="B10" s="615" t="s">
        <v>36</v>
      </c>
      <c r="C10" s="616" t="s">
        <v>24</v>
      </c>
      <c r="D10" s="45">
        <f>D6+D8</f>
        <v>0.03</v>
      </c>
      <c r="E10" s="176">
        <f>E6+E8</f>
        <v>0.16</v>
      </c>
      <c r="F10" s="609">
        <f aca="true" t="shared" si="1" ref="F10:K11">F6+F8</f>
        <v>0.19</v>
      </c>
      <c r="G10" s="581">
        <f t="shared" si="1"/>
        <v>820.6444</v>
      </c>
      <c r="H10" s="45"/>
      <c r="I10" s="609">
        <f t="shared" si="1"/>
        <v>820.6444</v>
      </c>
      <c r="J10" s="531">
        <f t="shared" si="1"/>
        <v>22.922</v>
      </c>
      <c r="K10" s="538">
        <f t="shared" si="1"/>
        <v>20.997</v>
      </c>
      <c r="L10" s="610">
        <f t="shared" si="0"/>
        <v>864.7533999999999</v>
      </c>
      <c r="M10" s="607"/>
      <c r="N10" s="674" t="s">
        <v>37</v>
      </c>
      <c r="O10" s="673"/>
      <c r="P10" s="83">
        <v>3019.0248</v>
      </c>
      <c r="Q10" s="84">
        <v>222048.27247628616</v>
      </c>
      <c r="R10" s="85">
        <v>73.54966824925921</v>
      </c>
      <c r="S10" s="109">
        <v>11.3924</v>
      </c>
      <c r="T10" s="81">
        <v>800.3404762861694</v>
      </c>
      <c r="U10" s="88">
        <v>70.2521396971814</v>
      </c>
      <c r="V10" s="79">
        <v>180.033</v>
      </c>
      <c r="W10" s="79">
        <v>12820.324</v>
      </c>
      <c r="X10" s="88">
        <v>71.21096687829454</v>
      </c>
      <c r="Y10" s="83">
        <v>191.4254</v>
      </c>
      <c r="Z10" s="84">
        <v>13620.66447628617</v>
      </c>
      <c r="AA10" s="88">
        <v>71.15390369452628</v>
      </c>
      <c r="AB10" s="110">
        <v>849.3194</v>
      </c>
      <c r="AC10" s="79">
        <v>73904.504</v>
      </c>
      <c r="AD10" s="88">
        <v>87.0161496369917</v>
      </c>
      <c r="AE10" s="79"/>
      <c r="AF10" s="79"/>
      <c r="AG10" s="88"/>
      <c r="AH10" s="83">
        <v>849.3194</v>
      </c>
      <c r="AI10" s="81">
        <v>73904.504</v>
      </c>
      <c r="AJ10" s="88">
        <v>87.0161496369917</v>
      </c>
      <c r="AK10" s="110">
        <v>948.5075</v>
      </c>
      <c r="AL10" s="79">
        <v>56455.439</v>
      </c>
      <c r="AM10" s="88">
        <v>59.52028739888719</v>
      </c>
      <c r="AN10" s="110">
        <v>1029.7725</v>
      </c>
      <c r="AO10" s="79">
        <v>78067.665</v>
      </c>
      <c r="AP10" s="91">
        <v>75.81059408752903</v>
      </c>
      <c r="AQ10" s="614"/>
      <c r="AR10" s="599"/>
    </row>
    <row r="11" spans="1:44" ht="27" customHeight="1">
      <c r="A11" s="600"/>
      <c r="B11" s="602"/>
      <c r="C11" s="602" t="s">
        <v>29</v>
      </c>
      <c r="D11" s="44">
        <f>D7+D9</f>
        <v>21.059999902275003</v>
      </c>
      <c r="E11" s="177">
        <f>E7+E9</f>
        <v>72.9</v>
      </c>
      <c r="F11" s="612">
        <f t="shared" si="1"/>
        <v>93.959999902275</v>
      </c>
      <c r="G11" s="582">
        <f t="shared" si="1"/>
        <v>94365.751</v>
      </c>
      <c r="H11" s="44"/>
      <c r="I11" s="612">
        <f t="shared" si="1"/>
        <v>94365.751</v>
      </c>
      <c r="J11" s="527">
        <f t="shared" si="1"/>
        <v>9239.187999999998</v>
      </c>
      <c r="K11" s="583">
        <f t="shared" si="1"/>
        <v>1225.813</v>
      </c>
      <c r="L11" s="613">
        <f t="shared" si="0"/>
        <v>104924.71199990227</v>
      </c>
      <c r="M11" s="607"/>
      <c r="N11" s="674"/>
      <c r="O11" s="673"/>
      <c r="P11" s="449">
        <v>1321.502</v>
      </c>
      <c r="Q11" s="450">
        <v>144575.4725006736</v>
      </c>
      <c r="R11" s="451">
        <v>109.40238645168424</v>
      </c>
      <c r="S11" s="468">
        <v>0.0725</v>
      </c>
      <c r="T11" s="453">
        <v>6.730500673622834</v>
      </c>
      <c r="U11" s="454">
        <v>92.83449204997014</v>
      </c>
      <c r="V11" s="453">
        <v>1.291</v>
      </c>
      <c r="W11" s="453">
        <v>296.064</v>
      </c>
      <c r="X11" s="454">
        <v>229.32920216886137</v>
      </c>
      <c r="Y11" s="449">
        <v>1.3635</v>
      </c>
      <c r="Z11" s="450">
        <v>302.79450067362285</v>
      </c>
      <c r="AA11" s="454">
        <v>222.07150764475458</v>
      </c>
      <c r="AB11" s="457">
        <v>495.1202</v>
      </c>
      <c r="AC11" s="453">
        <v>80885.829</v>
      </c>
      <c r="AD11" s="454">
        <v>163.36604525527335</v>
      </c>
      <c r="AE11" s="453"/>
      <c r="AF11" s="453"/>
      <c r="AG11" s="454"/>
      <c r="AH11" s="457">
        <v>495.1202</v>
      </c>
      <c r="AI11" s="453">
        <v>80885.829</v>
      </c>
      <c r="AJ11" s="454">
        <v>163.36604525527335</v>
      </c>
      <c r="AK11" s="457">
        <v>16.3568</v>
      </c>
      <c r="AL11" s="453">
        <v>1599.287</v>
      </c>
      <c r="AM11" s="454">
        <v>97.77505380025433</v>
      </c>
      <c r="AN11" s="457">
        <v>808.6615</v>
      </c>
      <c r="AO11" s="453">
        <v>61787.562</v>
      </c>
      <c r="AP11" s="455">
        <v>76.4072012826133</v>
      </c>
      <c r="AQ11" s="614"/>
      <c r="AR11" s="599"/>
    </row>
    <row r="12" spans="1:44" ht="27" customHeight="1">
      <c r="A12" s="607" t="s">
        <v>38</v>
      </c>
      <c r="B12" s="1"/>
      <c r="C12" s="616" t="s">
        <v>24</v>
      </c>
      <c r="D12" s="31">
        <v>101.6201</v>
      </c>
      <c r="E12" s="158">
        <v>7.7554</v>
      </c>
      <c r="F12" s="609">
        <f aca="true" t="shared" si="2" ref="F12:F23">D12+E12</f>
        <v>109.37549999999999</v>
      </c>
      <c r="G12" s="225">
        <v>4332.591</v>
      </c>
      <c r="H12" s="40"/>
      <c r="I12" s="609">
        <f aca="true" t="shared" si="3" ref="I12:I23">G12+H12</f>
        <v>4332.591</v>
      </c>
      <c r="J12" s="225">
        <v>7257.3961</v>
      </c>
      <c r="K12" s="532">
        <v>688.449</v>
      </c>
      <c r="L12" s="610">
        <f t="shared" si="0"/>
        <v>12387.8116</v>
      </c>
      <c r="M12" s="607"/>
      <c r="N12" s="677"/>
      <c r="O12" s="678"/>
      <c r="P12" s="100">
        <v>228.45404698592966</v>
      </c>
      <c r="Q12" s="93">
        <v>153.58640621095088</v>
      </c>
      <c r="R12" s="93">
        <v>67.22857757928453</v>
      </c>
      <c r="S12" s="101">
        <v>15713.655172413795</v>
      </c>
      <c r="T12" s="102">
        <v>11891.247250338201</v>
      </c>
      <c r="U12" s="93">
        <v>75.67460988461777</v>
      </c>
      <c r="V12" s="103">
        <v>13945.236250968243</v>
      </c>
      <c r="W12" s="104">
        <v>4330.254269347168</v>
      </c>
      <c r="X12" s="93">
        <v>31.051853058756972</v>
      </c>
      <c r="Y12" s="100">
        <v>14039.266593326</v>
      </c>
      <c r="Z12" s="93">
        <v>4498.319634598535</v>
      </c>
      <c r="AA12" s="93">
        <v>32.04098735995903</v>
      </c>
      <c r="AB12" s="105">
        <v>171.53802248423716</v>
      </c>
      <c r="AC12" s="102">
        <v>91.36891457216814</v>
      </c>
      <c r="AD12" s="93">
        <v>53.26452599193521</v>
      </c>
      <c r="AE12" s="102"/>
      <c r="AF12" s="106"/>
      <c r="AG12" s="93"/>
      <c r="AH12" s="100">
        <v>171.53802248423716</v>
      </c>
      <c r="AI12" s="103">
        <v>91.36891457216814</v>
      </c>
      <c r="AJ12" s="93">
        <v>53.26452599193521</v>
      </c>
      <c r="AK12" s="100">
        <v>5798.857355962047</v>
      </c>
      <c r="AL12" s="93">
        <v>3530.0380106885127</v>
      </c>
      <c r="AM12" s="93">
        <v>60.87471710369171</v>
      </c>
      <c r="AN12" s="107">
        <v>127.34283751606822</v>
      </c>
      <c r="AO12" s="104">
        <v>126.3485116956063</v>
      </c>
      <c r="AP12" s="108">
        <v>99.21917412878722</v>
      </c>
      <c r="AQ12" s="614"/>
      <c r="AR12" s="599"/>
    </row>
    <row r="13" spans="1:44" ht="27" customHeight="1">
      <c r="A13" s="600"/>
      <c r="B13" s="601"/>
      <c r="C13" s="602" t="s">
        <v>29</v>
      </c>
      <c r="D13" s="66">
        <v>28781.28706644581</v>
      </c>
      <c r="E13" s="163">
        <v>1235.11</v>
      </c>
      <c r="F13" s="612">
        <f t="shared" si="2"/>
        <v>30016.39706644581</v>
      </c>
      <c r="G13" s="226">
        <v>722757.806</v>
      </c>
      <c r="H13" s="67"/>
      <c r="I13" s="612">
        <f t="shared" si="3"/>
        <v>722757.806</v>
      </c>
      <c r="J13" s="226">
        <v>2124208.903</v>
      </c>
      <c r="K13" s="533">
        <v>110452.051</v>
      </c>
      <c r="L13" s="613">
        <f t="shared" si="0"/>
        <v>2987435.157066446</v>
      </c>
      <c r="M13" s="607"/>
      <c r="N13" s="674" t="s">
        <v>39</v>
      </c>
      <c r="O13" s="673"/>
      <c r="P13" s="459">
        <v>0.11</v>
      </c>
      <c r="Q13" s="460">
        <v>98.28</v>
      </c>
      <c r="R13" s="461">
        <v>893.4545454545455</v>
      </c>
      <c r="S13" s="462"/>
      <c r="T13" s="463"/>
      <c r="U13" s="464"/>
      <c r="V13" s="465">
        <v>0.11</v>
      </c>
      <c r="W13" s="465">
        <v>98.28</v>
      </c>
      <c r="X13" s="464">
        <v>893.4545454545455</v>
      </c>
      <c r="Y13" s="459">
        <v>0.11</v>
      </c>
      <c r="Z13" s="460">
        <v>98.28</v>
      </c>
      <c r="AA13" s="464">
        <v>893.4545454545455</v>
      </c>
      <c r="AB13" s="466"/>
      <c r="AC13" s="465"/>
      <c r="AD13" s="464"/>
      <c r="AE13" s="465"/>
      <c r="AF13" s="465"/>
      <c r="AG13" s="464"/>
      <c r="AH13" s="459"/>
      <c r="AI13" s="463"/>
      <c r="AJ13" s="464"/>
      <c r="AK13" s="466"/>
      <c r="AL13" s="465"/>
      <c r="AM13" s="464"/>
      <c r="AN13" s="466"/>
      <c r="AO13" s="465"/>
      <c r="AP13" s="467"/>
      <c r="AQ13" s="614"/>
      <c r="AR13" s="599"/>
    </row>
    <row r="14" spans="1:44" ht="27" customHeight="1">
      <c r="A14" s="607"/>
      <c r="B14" s="615" t="s">
        <v>40</v>
      </c>
      <c r="C14" s="616" t="s">
        <v>24</v>
      </c>
      <c r="D14" s="31">
        <v>5.6084</v>
      </c>
      <c r="E14" s="158">
        <v>5.4524</v>
      </c>
      <c r="F14" s="609">
        <f t="shared" si="2"/>
        <v>11.0608</v>
      </c>
      <c r="G14" s="225">
        <v>0.492</v>
      </c>
      <c r="H14" s="40"/>
      <c r="I14" s="609">
        <f t="shared" si="3"/>
        <v>0.492</v>
      </c>
      <c r="J14" s="225">
        <v>2.4822</v>
      </c>
      <c r="K14" s="534">
        <v>0.191</v>
      </c>
      <c r="L14" s="610">
        <f t="shared" si="0"/>
        <v>14.226</v>
      </c>
      <c r="M14" s="607"/>
      <c r="N14" s="674"/>
      <c r="O14" s="673"/>
      <c r="P14" s="92">
        <v>0.3644</v>
      </c>
      <c r="Q14" s="80">
        <v>226.812</v>
      </c>
      <c r="R14" s="93">
        <v>622.4259055982437</v>
      </c>
      <c r="S14" s="94"/>
      <c r="T14" s="98"/>
      <c r="U14" s="95"/>
      <c r="V14" s="82">
        <v>0.275</v>
      </c>
      <c r="W14" s="96">
        <v>208.846</v>
      </c>
      <c r="X14" s="95">
        <v>759.4399999999999</v>
      </c>
      <c r="Y14" s="92">
        <v>0.275</v>
      </c>
      <c r="Z14" s="80">
        <v>208.846</v>
      </c>
      <c r="AA14" s="95">
        <v>759.4399999999999</v>
      </c>
      <c r="AB14" s="97">
        <v>0.0464</v>
      </c>
      <c r="AC14" s="80">
        <v>14.637</v>
      </c>
      <c r="AD14" s="95">
        <v>315.45258620689657</v>
      </c>
      <c r="AE14" s="82"/>
      <c r="AF14" s="98"/>
      <c r="AG14" s="95"/>
      <c r="AH14" s="92">
        <v>0.0464</v>
      </c>
      <c r="AI14" s="82">
        <v>14.637</v>
      </c>
      <c r="AJ14" s="95">
        <v>315.45258620689657</v>
      </c>
      <c r="AK14" s="92"/>
      <c r="AL14" s="80"/>
      <c r="AM14" s="95"/>
      <c r="AN14" s="97">
        <v>0.043</v>
      </c>
      <c r="AO14" s="96">
        <v>3.329</v>
      </c>
      <c r="AP14" s="99">
        <v>77.4186046511628</v>
      </c>
      <c r="AQ14" s="614"/>
      <c r="AR14" s="599"/>
    </row>
    <row r="15" spans="1:44" ht="27" customHeight="1">
      <c r="A15" s="607" t="s">
        <v>128</v>
      </c>
      <c r="B15" s="602"/>
      <c r="C15" s="602" t="s">
        <v>29</v>
      </c>
      <c r="D15" s="66">
        <v>13686.926336488372</v>
      </c>
      <c r="E15" s="163">
        <v>16769.31</v>
      </c>
      <c r="F15" s="612">
        <f t="shared" si="2"/>
        <v>30456.23633648837</v>
      </c>
      <c r="G15" s="226">
        <v>1400.036</v>
      </c>
      <c r="H15" s="67"/>
      <c r="I15" s="612">
        <f t="shared" si="3"/>
        <v>1400.036</v>
      </c>
      <c r="J15" s="226">
        <v>4021.866</v>
      </c>
      <c r="K15" s="533">
        <v>526.111</v>
      </c>
      <c r="L15" s="613">
        <f t="shared" si="0"/>
        <v>36404.24933648837</v>
      </c>
      <c r="M15" s="607"/>
      <c r="N15" s="677"/>
      <c r="O15" s="678"/>
      <c r="P15" s="100">
        <v>30.18660812294182</v>
      </c>
      <c r="Q15" s="93">
        <v>43.331040685678005</v>
      </c>
      <c r="R15" s="93">
        <v>143.5439202351006</v>
      </c>
      <c r="S15" s="101"/>
      <c r="T15" s="102"/>
      <c r="U15" s="93"/>
      <c r="V15" s="103">
        <v>40</v>
      </c>
      <c r="W15" s="104">
        <v>47.058598201545635</v>
      </c>
      <c r="X15" s="93">
        <v>117.6464955038641</v>
      </c>
      <c r="Y15" s="100">
        <v>40</v>
      </c>
      <c r="Z15" s="93">
        <v>47.058598201545635</v>
      </c>
      <c r="AA15" s="93">
        <v>117.6464955038641</v>
      </c>
      <c r="AB15" s="105"/>
      <c r="AC15" s="102"/>
      <c r="AD15" s="93"/>
      <c r="AE15" s="102"/>
      <c r="AF15" s="106"/>
      <c r="AG15" s="93"/>
      <c r="AH15" s="100"/>
      <c r="AI15" s="103"/>
      <c r="AJ15" s="93"/>
      <c r="AK15" s="100"/>
      <c r="AL15" s="93"/>
      <c r="AM15" s="93"/>
      <c r="AN15" s="107"/>
      <c r="AO15" s="104"/>
      <c r="AP15" s="108"/>
      <c r="AQ15" s="614"/>
      <c r="AR15" s="599"/>
    </row>
    <row r="16" spans="1:44" ht="27" customHeight="1">
      <c r="A16" s="611" t="s">
        <v>41</v>
      </c>
      <c r="B16" s="615" t="s">
        <v>42</v>
      </c>
      <c r="C16" s="616" t="s">
        <v>24</v>
      </c>
      <c r="D16" s="31">
        <v>10.0162</v>
      </c>
      <c r="E16" s="158">
        <v>0.0252</v>
      </c>
      <c r="F16" s="609">
        <f t="shared" si="2"/>
        <v>10.0414</v>
      </c>
      <c r="G16" s="225">
        <v>0.1686</v>
      </c>
      <c r="H16" s="40"/>
      <c r="I16" s="609">
        <f t="shared" si="3"/>
        <v>0.1686</v>
      </c>
      <c r="J16" s="225">
        <v>0.4693</v>
      </c>
      <c r="K16" s="534">
        <v>0.771</v>
      </c>
      <c r="L16" s="610">
        <f t="shared" si="0"/>
        <v>11.4503</v>
      </c>
      <c r="M16" s="607"/>
      <c r="N16" s="674" t="s">
        <v>38</v>
      </c>
      <c r="O16" s="673"/>
      <c r="P16" s="83">
        <v>12387.8116</v>
      </c>
      <c r="Q16" s="84">
        <v>2987435.157066446</v>
      </c>
      <c r="R16" s="85">
        <v>241.1592340544189</v>
      </c>
      <c r="S16" s="109">
        <v>101.6201</v>
      </c>
      <c r="T16" s="81">
        <v>28781.28706644581</v>
      </c>
      <c r="U16" s="88">
        <v>283.2243529227565</v>
      </c>
      <c r="V16" s="79">
        <v>7.7554</v>
      </c>
      <c r="W16" s="79">
        <v>1235.11</v>
      </c>
      <c r="X16" s="88">
        <v>159.25806534801558</v>
      </c>
      <c r="Y16" s="83">
        <v>109.37549999999999</v>
      </c>
      <c r="Z16" s="84">
        <v>30016.39706644581</v>
      </c>
      <c r="AA16" s="88">
        <v>274.43437576464396</v>
      </c>
      <c r="AB16" s="110">
        <v>4332.591</v>
      </c>
      <c r="AC16" s="79">
        <v>722757.806</v>
      </c>
      <c r="AD16" s="88">
        <v>166.81884027363762</v>
      </c>
      <c r="AE16" s="79"/>
      <c r="AF16" s="79"/>
      <c r="AG16" s="88"/>
      <c r="AH16" s="83">
        <v>4332.591</v>
      </c>
      <c r="AI16" s="81">
        <v>722757.806</v>
      </c>
      <c r="AJ16" s="88">
        <v>166.81884027363762</v>
      </c>
      <c r="AK16" s="110">
        <v>7257.3961</v>
      </c>
      <c r="AL16" s="79">
        <v>2124208.903</v>
      </c>
      <c r="AM16" s="88">
        <v>292.69573738713257</v>
      </c>
      <c r="AN16" s="110">
        <v>688.449</v>
      </c>
      <c r="AO16" s="79">
        <v>110452.051</v>
      </c>
      <c r="AP16" s="91">
        <v>160.43606861219934</v>
      </c>
      <c r="AQ16" s="614"/>
      <c r="AR16" s="599"/>
    </row>
    <row r="17" spans="1:44" ht="27" customHeight="1">
      <c r="A17" s="611" t="s">
        <v>128</v>
      </c>
      <c r="B17" s="602"/>
      <c r="C17" s="602" t="s">
        <v>29</v>
      </c>
      <c r="D17" s="66">
        <v>6114.603571626323</v>
      </c>
      <c r="E17" s="163">
        <v>14.424</v>
      </c>
      <c r="F17" s="612">
        <f t="shared" si="2"/>
        <v>6129.027571626323</v>
      </c>
      <c r="G17" s="226">
        <v>231.046</v>
      </c>
      <c r="H17" s="67"/>
      <c r="I17" s="612">
        <f t="shared" si="3"/>
        <v>231.046</v>
      </c>
      <c r="J17" s="226">
        <v>390.147</v>
      </c>
      <c r="K17" s="533">
        <v>953.704</v>
      </c>
      <c r="L17" s="613">
        <f t="shared" si="0"/>
        <v>7703.924571626323</v>
      </c>
      <c r="M17" s="607"/>
      <c r="N17" s="674"/>
      <c r="O17" s="673"/>
      <c r="P17" s="449">
        <v>15959.9601</v>
      </c>
      <c r="Q17" s="450">
        <v>3443618.9735685484</v>
      </c>
      <c r="R17" s="451">
        <v>215.76613926300158</v>
      </c>
      <c r="S17" s="452">
        <v>217.6572</v>
      </c>
      <c r="T17" s="450">
        <v>49643.2405685487</v>
      </c>
      <c r="U17" s="454">
        <v>228.07993748219081</v>
      </c>
      <c r="V17" s="450">
        <v>88.4656</v>
      </c>
      <c r="W17" s="450">
        <v>19348.708</v>
      </c>
      <c r="X17" s="454">
        <v>218.71448336980703</v>
      </c>
      <c r="Y17" s="449">
        <v>306.1228</v>
      </c>
      <c r="Z17" s="450">
        <v>68991.9485685487</v>
      </c>
      <c r="AA17" s="454">
        <v>225.37344022904765</v>
      </c>
      <c r="AB17" s="457">
        <v>5209.186</v>
      </c>
      <c r="AC17" s="450">
        <v>1001630.743</v>
      </c>
      <c r="AD17" s="454">
        <v>192.2816238467968</v>
      </c>
      <c r="AE17" s="450"/>
      <c r="AF17" s="450"/>
      <c r="AG17" s="454"/>
      <c r="AH17" s="457">
        <v>5209.186</v>
      </c>
      <c r="AI17" s="453">
        <v>1001630.743</v>
      </c>
      <c r="AJ17" s="454">
        <v>192.2816238467968</v>
      </c>
      <c r="AK17" s="457">
        <v>7484.9963</v>
      </c>
      <c r="AL17" s="450">
        <v>1836657.123</v>
      </c>
      <c r="AM17" s="454">
        <v>245.37849444227513</v>
      </c>
      <c r="AN17" s="457">
        <v>2959.655</v>
      </c>
      <c r="AO17" s="450">
        <v>536339.159</v>
      </c>
      <c r="AP17" s="455">
        <v>181.2167833750893</v>
      </c>
      <c r="AQ17" s="614"/>
      <c r="AR17" s="599"/>
    </row>
    <row r="18" spans="1:44" ht="27" customHeight="1">
      <c r="A18" s="611" t="s">
        <v>43</v>
      </c>
      <c r="B18" s="615" t="s">
        <v>44</v>
      </c>
      <c r="C18" s="616" t="s">
        <v>24</v>
      </c>
      <c r="D18" s="31">
        <v>37.3638</v>
      </c>
      <c r="E18" s="158">
        <v>22.01</v>
      </c>
      <c r="F18" s="609">
        <f t="shared" si="2"/>
        <v>59.3738</v>
      </c>
      <c r="G18" s="225">
        <v>275.33</v>
      </c>
      <c r="H18" s="40"/>
      <c r="I18" s="609">
        <f t="shared" si="3"/>
        <v>275.33</v>
      </c>
      <c r="J18" s="225">
        <v>621.0024</v>
      </c>
      <c r="K18" s="534">
        <v>22.084</v>
      </c>
      <c r="L18" s="610">
        <f t="shared" si="0"/>
        <v>977.7901999999998</v>
      </c>
      <c r="M18" s="607"/>
      <c r="N18" s="677"/>
      <c r="O18" s="678"/>
      <c r="P18" s="100">
        <v>77.61806121307285</v>
      </c>
      <c r="Q18" s="93">
        <v>86.7527789803827</v>
      </c>
      <c r="R18" s="93">
        <v>111.76880435371058</v>
      </c>
      <c r="S18" s="101">
        <v>46.688140801223206</v>
      </c>
      <c r="T18" s="102">
        <v>57.97624558111561</v>
      </c>
      <c r="U18" s="93">
        <v>124.17767035948593</v>
      </c>
      <c r="V18" s="103">
        <v>8.766571413069036</v>
      </c>
      <c r="W18" s="104">
        <v>6.3834236373818865</v>
      </c>
      <c r="X18" s="93">
        <v>72.81550946890825</v>
      </c>
      <c r="Y18" s="100">
        <v>35.729289030415245</v>
      </c>
      <c r="Z18" s="93">
        <v>43.507101465067706</v>
      </c>
      <c r="AA18" s="93">
        <v>121.76872992919465</v>
      </c>
      <c r="AB18" s="105">
        <v>83.17213092410216</v>
      </c>
      <c r="AC18" s="102">
        <v>72.15810926841729</v>
      </c>
      <c r="AD18" s="93">
        <v>86.75755744945913</v>
      </c>
      <c r="AE18" s="102"/>
      <c r="AF18" s="106"/>
      <c r="AG18" s="93"/>
      <c r="AH18" s="100">
        <v>83.17213092410216</v>
      </c>
      <c r="AI18" s="103">
        <v>72.15810926841729</v>
      </c>
      <c r="AJ18" s="93">
        <v>86.75755744945913</v>
      </c>
      <c r="AK18" s="107">
        <v>96.95924766188595</v>
      </c>
      <c r="AL18" s="93">
        <v>115.65625812238227</v>
      </c>
      <c r="AM18" s="93">
        <v>119.28336998415676</v>
      </c>
      <c r="AN18" s="107">
        <v>23.261123340389332</v>
      </c>
      <c r="AO18" s="104">
        <v>20.59369508016848</v>
      </c>
      <c r="AP18" s="108">
        <v>88.53267651270619</v>
      </c>
      <c r="AQ18" s="614"/>
      <c r="AR18" s="599"/>
    </row>
    <row r="19" spans="1:44" ht="27" customHeight="1">
      <c r="A19" s="611"/>
      <c r="B19" s="602"/>
      <c r="C19" s="602" t="s">
        <v>29</v>
      </c>
      <c r="D19" s="66">
        <v>32479.937129282913</v>
      </c>
      <c r="E19" s="163">
        <v>30197.874</v>
      </c>
      <c r="F19" s="612">
        <f t="shared" si="2"/>
        <v>62677.81112928291</v>
      </c>
      <c r="G19" s="226">
        <v>59378.621</v>
      </c>
      <c r="H19" s="67"/>
      <c r="I19" s="612">
        <f t="shared" si="3"/>
        <v>59378.621</v>
      </c>
      <c r="J19" s="226">
        <v>179193.385</v>
      </c>
      <c r="K19" s="533">
        <v>4505.262</v>
      </c>
      <c r="L19" s="613">
        <f t="shared" si="0"/>
        <v>305755.0791292829</v>
      </c>
      <c r="M19" s="607"/>
      <c r="N19" s="674" t="s">
        <v>45</v>
      </c>
      <c r="O19" s="673"/>
      <c r="P19" s="459">
        <v>4972.1757</v>
      </c>
      <c r="Q19" s="460">
        <v>1550631.8707860056</v>
      </c>
      <c r="R19" s="461">
        <v>311.8618416452994</v>
      </c>
      <c r="S19" s="462">
        <v>600.096</v>
      </c>
      <c r="T19" s="463">
        <v>235758.7187860057</v>
      </c>
      <c r="U19" s="464">
        <v>392.86833904242934</v>
      </c>
      <c r="V19" s="465">
        <v>144.2742</v>
      </c>
      <c r="W19" s="465">
        <v>91805.064</v>
      </c>
      <c r="X19" s="464">
        <v>636.3235006674789</v>
      </c>
      <c r="Y19" s="459">
        <v>744.3702000000001</v>
      </c>
      <c r="Z19" s="460">
        <v>327563.7827860057</v>
      </c>
      <c r="AA19" s="464">
        <v>440.0549387737522</v>
      </c>
      <c r="AB19" s="466">
        <v>1128.4076</v>
      </c>
      <c r="AC19" s="465">
        <v>282973.395</v>
      </c>
      <c r="AD19" s="464">
        <v>250.77232287340144</v>
      </c>
      <c r="AE19" s="465"/>
      <c r="AF19" s="465"/>
      <c r="AG19" s="464"/>
      <c r="AH19" s="459">
        <v>1128.4076</v>
      </c>
      <c r="AI19" s="463">
        <v>282973.395</v>
      </c>
      <c r="AJ19" s="464">
        <v>250.77232287340144</v>
      </c>
      <c r="AK19" s="466">
        <v>2825.5168999999996</v>
      </c>
      <c r="AL19" s="465">
        <v>867459.28</v>
      </c>
      <c r="AM19" s="464">
        <v>307.0090573515947</v>
      </c>
      <c r="AN19" s="466">
        <v>273.881</v>
      </c>
      <c r="AO19" s="465">
        <v>72635.413</v>
      </c>
      <c r="AP19" s="467">
        <v>265.2079297213023</v>
      </c>
      <c r="AQ19" s="614"/>
      <c r="AR19" s="599"/>
    </row>
    <row r="20" spans="1:44" ht="27" customHeight="1">
      <c r="A20" s="611" t="s">
        <v>46</v>
      </c>
      <c r="B20" s="615" t="s">
        <v>47</v>
      </c>
      <c r="C20" s="616" t="s">
        <v>24</v>
      </c>
      <c r="D20" s="31">
        <v>28.6236</v>
      </c>
      <c r="E20" s="158">
        <v>10.4726</v>
      </c>
      <c r="F20" s="609">
        <f t="shared" si="2"/>
        <v>39.096199999999996</v>
      </c>
      <c r="G20" s="225">
        <v>224.975</v>
      </c>
      <c r="H20" s="40"/>
      <c r="I20" s="609">
        <f t="shared" si="3"/>
        <v>224.975</v>
      </c>
      <c r="J20" s="225">
        <v>125.334</v>
      </c>
      <c r="K20" s="534">
        <v>25.097</v>
      </c>
      <c r="L20" s="610">
        <f t="shared" si="0"/>
        <v>414.5022</v>
      </c>
      <c r="M20" s="607"/>
      <c r="N20" s="674"/>
      <c r="O20" s="673"/>
      <c r="P20" s="92">
        <v>2613.4879</v>
      </c>
      <c r="Q20" s="80">
        <v>874045.9218209652</v>
      </c>
      <c r="R20" s="93">
        <v>334.4365672482988</v>
      </c>
      <c r="S20" s="94">
        <v>265.2166</v>
      </c>
      <c r="T20" s="82">
        <v>238506.68282096524</v>
      </c>
      <c r="U20" s="95">
        <v>899.2901757317046</v>
      </c>
      <c r="V20" s="82">
        <v>112.5822</v>
      </c>
      <c r="W20" s="82">
        <v>120603.488</v>
      </c>
      <c r="X20" s="95">
        <v>1071.2482790352294</v>
      </c>
      <c r="Y20" s="92">
        <v>377.7988</v>
      </c>
      <c r="Z20" s="80">
        <v>359110.17082096526</v>
      </c>
      <c r="AA20" s="95">
        <v>950.5328519332651</v>
      </c>
      <c r="AB20" s="97">
        <v>331.2908</v>
      </c>
      <c r="AC20" s="82">
        <v>70826.189</v>
      </c>
      <c r="AD20" s="95">
        <v>213.788577889878</v>
      </c>
      <c r="AE20" s="82"/>
      <c r="AF20" s="82"/>
      <c r="AG20" s="95"/>
      <c r="AH20" s="92">
        <v>331.2908</v>
      </c>
      <c r="AI20" s="82">
        <v>70826.189</v>
      </c>
      <c r="AJ20" s="95">
        <v>213.788577889878</v>
      </c>
      <c r="AK20" s="97">
        <v>1713.6776</v>
      </c>
      <c r="AL20" s="82">
        <v>402599.642</v>
      </c>
      <c r="AM20" s="95">
        <v>234.93312977890358</v>
      </c>
      <c r="AN20" s="97">
        <v>190.7207</v>
      </c>
      <c r="AO20" s="82">
        <v>41509.92</v>
      </c>
      <c r="AP20" s="99">
        <v>217.64769110012705</v>
      </c>
      <c r="AQ20" s="614"/>
      <c r="AR20" s="599"/>
    </row>
    <row r="21" spans="1:44" ht="27" customHeight="1">
      <c r="A21" s="611"/>
      <c r="B21" s="602" t="s">
        <v>48</v>
      </c>
      <c r="C21" s="602" t="s">
        <v>29</v>
      </c>
      <c r="D21" s="66">
        <v>20018.346387108602</v>
      </c>
      <c r="E21" s="163">
        <v>5559.608</v>
      </c>
      <c r="F21" s="612">
        <f t="shared" si="2"/>
        <v>25577.954387108603</v>
      </c>
      <c r="G21" s="226">
        <v>54713.759</v>
      </c>
      <c r="H21" s="67"/>
      <c r="I21" s="612">
        <f t="shared" si="3"/>
        <v>54713.759</v>
      </c>
      <c r="J21" s="226">
        <v>52414.216</v>
      </c>
      <c r="K21" s="533">
        <v>7190.71</v>
      </c>
      <c r="L21" s="613">
        <f t="shared" si="0"/>
        <v>139896.6393871086</v>
      </c>
      <c r="M21" s="607"/>
      <c r="N21" s="674"/>
      <c r="O21" s="678"/>
      <c r="P21" s="100">
        <v>190.25057280732005</v>
      </c>
      <c r="Q21" s="93">
        <v>177.40851276503392</v>
      </c>
      <c r="R21" s="93">
        <v>93.24992306052495</v>
      </c>
      <c r="S21" s="101">
        <v>226.26638000788785</v>
      </c>
      <c r="T21" s="102">
        <v>98.84784610541823</v>
      </c>
      <c r="U21" s="93">
        <v>43.68649293013496</v>
      </c>
      <c r="V21" s="103">
        <v>128.15009832815488</v>
      </c>
      <c r="W21" s="104">
        <v>76.12140040261522</v>
      </c>
      <c r="X21" s="93">
        <v>59.400188837694515</v>
      </c>
      <c r="Y21" s="100">
        <v>197.02820654803563</v>
      </c>
      <c r="Z21" s="93">
        <v>91.21540112249089</v>
      </c>
      <c r="AA21" s="93">
        <v>46.295605446853884</v>
      </c>
      <c r="AB21" s="105">
        <v>340.6093981480923</v>
      </c>
      <c r="AC21" s="102">
        <v>399.5321490472966</v>
      </c>
      <c r="AD21" s="93">
        <v>117.29921464867672</v>
      </c>
      <c r="AE21" s="102"/>
      <c r="AF21" s="106"/>
      <c r="AG21" s="93"/>
      <c r="AH21" s="100">
        <v>340.6093981480923</v>
      </c>
      <c r="AI21" s="103">
        <v>399.5321490472966</v>
      </c>
      <c r="AJ21" s="93">
        <v>117.29921464867672</v>
      </c>
      <c r="AK21" s="107">
        <v>164.88030770782086</v>
      </c>
      <c r="AL21" s="93">
        <v>215.46449363211306</v>
      </c>
      <c r="AM21" s="93">
        <v>130.67933740997793</v>
      </c>
      <c r="AN21" s="107">
        <v>143.60318518126243</v>
      </c>
      <c r="AO21" s="104">
        <v>174.98326424141507</v>
      </c>
      <c r="AP21" s="108">
        <v>121.85193804757412</v>
      </c>
      <c r="AQ21" s="614"/>
      <c r="AR21" s="599"/>
    </row>
    <row r="22" spans="1:44" ht="27" customHeight="1">
      <c r="A22" s="611" t="s">
        <v>35</v>
      </c>
      <c r="B22" s="615" t="s">
        <v>49</v>
      </c>
      <c r="C22" s="616" t="s">
        <v>24</v>
      </c>
      <c r="D22" s="31">
        <v>518.484</v>
      </c>
      <c r="E22" s="158">
        <v>106.314</v>
      </c>
      <c r="F22" s="609">
        <f t="shared" si="2"/>
        <v>624.798</v>
      </c>
      <c r="G22" s="225">
        <v>627.442</v>
      </c>
      <c r="H22" s="40"/>
      <c r="I22" s="609">
        <f t="shared" si="3"/>
        <v>627.442</v>
      </c>
      <c r="J22" s="225">
        <v>2076.229</v>
      </c>
      <c r="K22" s="534">
        <v>225.738</v>
      </c>
      <c r="L22" s="610">
        <f t="shared" si="0"/>
        <v>3554.207</v>
      </c>
      <c r="M22" s="607"/>
      <c r="N22" s="674"/>
      <c r="O22" s="3"/>
      <c r="P22" s="83">
        <v>14.226000000000003</v>
      </c>
      <c r="Q22" s="84">
        <v>36404.24933648837</v>
      </c>
      <c r="R22" s="85">
        <v>2558.994048677658</v>
      </c>
      <c r="S22" s="109">
        <v>5.6084</v>
      </c>
      <c r="T22" s="81">
        <v>13686.926336488372</v>
      </c>
      <c r="U22" s="88">
        <v>2440.433338650662</v>
      </c>
      <c r="V22" s="79">
        <v>5.4524</v>
      </c>
      <c r="W22" s="79">
        <v>16769.31</v>
      </c>
      <c r="X22" s="88">
        <v>3075.583229403566</v>
      </c>
      <c r="Y22" s="83">
        <v>11.0608</v>
      </c>
      <c r="Z22" s="84">
        <v>30456.23633648837</v>
      </c>
      <c r="AA22" s="88">
        <v>2753.5292507312643</v>
      </c>
      <c r="AB22" s="110">
        <v>0.492</v>
      </c>
      <c r="AC22" s="79">
        <v>1400.036</v>
      </c>
      <c r="AD22" s="88">
        <v>2845.6016260162605</v>
      </c>
      <c r="AE22" s="79"/>
      <c r="AF22" s="79"/>
      <c r="AG22" s="88"/>
      <c r="AH22" s="83">
        <v>0.492</v>
      </c>
      <c r="AI22" s="81">
        <v>1400.036</v>
      </c>
      <c r="AJ22" s="88">
        <v>2845.6016260162605</v>
      </c>
      <c r="AK22" s="110">
        <v>2.4822</v>
      </c>
      <c r="AL22" s="79">
        <v>4021.866</v>
      </c>
      <c r="AM22" s="88">
        <v>1620.2828136330672</v>
      </c>
      <c r="AN22" s="110">
        <v>0.191</v>
      </c>
      <c r="AO22" s="79">
        <v>526.111</v>
      </c>
      <c r="AP22" s="91">
        <v>2754.5078534031413</v>
      </c>
      <c r="AQ22" s="614"/>
      <c r="AR22" s="599"/>
    </row>
    <row r="23" spans="1:44" ht="27" customHeight="1">
      <c r="A23" s="607"/>
      <c r="B23" s="602"/>
      <c r="C23" s="602" t="s">
        <v>29</v>
      </c>
      <c r="D23" s="66">
        <v>163458.90536149946</v>
      </c>
      <c r="E23" s="163">
        <v>39263.848</v>
      </c>
      <c r="F23" s="612">
        <f t="shared" si="2"/>
        <v>202722.75336149946</v>
      </c>
      <c r="G23" s="226">
        <v>167249.933</v>
      </c>
      <c r="H23" s="67"/>
      <c r="I23" s="612">
        <f t="shared" si="3"/>
        <v>167249.933</v>
      </c>
      <c r="J23" s="226">
        <v>631439.666</v>
      </c>
      <c r="K23" s="533">
        <v>59459.626</v>
      </c>
      <c r="L23" s="613">
        <f t="shared" si="0"/>
        <v>1060871.9783614993</v>
      </c>
      <c r="M23" s="607"/>
      <c r="N23" s="679"/>
      <c r="O23" s="3" t="s">
        <v>40</v>
      </c>
      <c r="P23" s="449">
        <v>233.62420000000003</v>
      </c>
      <c r="Q23" s="450">
        <v>253716.55858598906</v>
      </c>
      <c r="R23" s="451">
        <v>1086.0028994684155</v>
      </c>
      <c r="S23" s="468">
        <v>166.5166</v>
      </c>
      <c r="T23" s="453">
        <v>166218.43858598906</v>
      </c>
      <c r="U23" s="454">
        <v>998.2094192770513</v>
      </c>
      <c r="V23" s="453">
        <v>62.6118</v>
      </c>
      <c r="W23" s="453">
        <v>81543.071</v>
      </c>
      <c r="X23" s="454">
        <v>1302.3594753704572</v>
      </c>
      <c r="Y23" s="449">
        <v>229.1284</v>
      </c>
      <c r="Z23" s="450">
        <v>247761.50958598906</v>
      </c>
      <c r="AA23" s="454">
        <v>1081.3216938013318</v>
      </c>
      <c r="AB23" s="457">
        <v>0.729</v>
      </c>
      <c r="AC23" s="453">
        <v>1174.069</v>
      </c>
      <c r="AD23" s="451">
        <v>1610.519890260631</v>
      </c>
      <c r="AE23" s="453"/>
      <c r="AF23" s="453"/>
      <c r="AG23" s="454"/>
      <c r="AH23" s="449">
        <v>0.729</v>
      </c>
      <c r="AI23" s="453">
        <v>1174.069</v>
      </c>
      <c r="AJ23" s="454">
        <v>1610.519890260631</v>
      </c>
      <c r="AK23" s="457">
        <v>3.4368</v>
      </c>
      <c r="AL23" s="453">
        <v>4088.671</v>
      </c>
      <c r="AM23" s="454">
        <v>1189.6738244878957</v>
      </c>
      <c r="AN23" s="457">
        <v>0.33</v>
      </c>
      <c r="AO23" s="453">
        <v>692.309</v>
      </c>
      <c r="AP23" s="455">
        <v>2097.9060606060602</v>
      </c>
      <c r="AQ23" s="614"/>
      <c r="AR23" s="599"/>
    </row>
    <row r="24" spans="1:44" ht="27" customHeight="1">
      <c r="A24" s="607"/>
      <c r="B24" s="615" t="s">
        <v>36</v>
      </c>
      <c r="C24" s="616" t="s">
        <v>24</v>
      </c>
      <c r="D24" s="30">
        <f aca="true" t="shared" si="4" ref="D24:K25">D14+D16+D18+D20+D22</f>
        <v>600.096</v>
      </c>
      <c r="E24" s="188">
        <f t="shared" si="4"/>
        <v>144.2742</v>
      </c>
      <c r="F24" s="609">
        <f t="shared" si="4"/>
        <v>744.3702</v>
      </c>
      <c r="G24" s="233">
        <f t="shared" si="4"/>
        <v>1128.4076</v>
      </c>
      <c r="H24" s="45"/>
      <c r="I24" s="609">
        <f>I14+I16+I18+I20+I22</f>
        <v>1128.4076</v>
      </c>
      <c r="J24" s="233">
        <f t="shared" si="4"/>
        <v>2825.5168999999996</v>
      </c>
      <c r="K24" s="233">
        <f t="shared" si="4"/>
        <v>273.881</v>
      </c>
      <c r="L24" s="610">
        <f t="shared" si="0"/>
        <v>4972.1757</v>
      </c>
      <c r="M24" s="607"/>
      <c r="N24" s="674"/>
      <c r="O24" s="2"/>
      <c r="P24" s="100">
        <v>6.089266437295452</v>
      </c>
      <c r="Q24" s="93">
        <v>14.348393159428072</v>
      </c>
      <c r="R24" s="93">
        <v>235.6341820017472</v>
      </c>
      <c r="S24" s="101">
        <v>3.3680726125803666</v>
      </c>
      <c r="T24" s="102">
        <v>8.234300871144193</v>
      </c>
      <c r="U24" s="93">
        <v>244.48109700448776</v>
      </c>
      <c r="V24" s="103">
        <v>8.708262659754231</v>
      </c>
      <c r="W24" s="104">
        <v>20.564972344492645</v>
      </c>
      <c r="X24" s="93">
        <v>236.1547090160122</v>
      </c>
      <c r="Y24" s="100">
        <v>4.827336986597908</v>
      </c>
      <c r="Z24" s="93">
        <v>12.292561660356736</v>
      </c>
      <c r="AA24" s="93">
        <v>254.6447802273689</v>
      </c>
      <c r="AB24" s="105">
        <v>67.48971193415639</v>
      </c>
      <c r="AC24" s="102">
        <v>119.246483809725</v>
      </c>
      <c r="AD24" s="93">
        <v>176.6883875961169</v>
      </c>
      <c r="AE24" s="102"/>
      <c r="AF24" s="106"/>
      <c r="AG24" s="93"/>
      <c r="AH24" s="100">
        <v>67.48971193415639</v>
      </c>
      <c r="AI24" s="103">
        <v>119.246483809725</v>
      </c>
      <c r="AJ24" s="93">
        <v>176.6883875961169</v>
      </c>
      <c r="AK24" s="107">
        <v>72.22416201117319</v>
      </c>
      <c r="AL24" s="93">
        <v>98.3660949976166</v>
      </c>
      <c r="AM24" s="93">
        <v>136.19555043421508</v>
      </c>
      <c r="AN24" s="107">
        <v>57.878787878787875</v>
      </c>
      <c r="AO24" s="104">
        <v>75.99366756751682</v>
      </c>
      <c r="AP24" s="108">
        <v>131.29795967162593</v>
      </c>
      <c r="AQ24" s="614"/>
      <c r="AR24" s="599"/>
    </row>
    <row r="25" spans="1:44" ht="27" customHeight="1">
      <c r="A25" s="600"/>
      <c r="B25" s="602"/>
      <c r="C25" s="602" t="s">
        <v>29</v>
      </c>
      <c r="D25" s="617">
        <f t="shared" si="4"/>
        <v>235758.7187860057</v>
      </c>
      <c r="E25" s="368">
        <f t="shared" si="4"/>
        <v>91805.064</v>
      </c>
      <c r="F25" s="612">
        <f t="shared" si="4"/>
        <v>327563.78278600564</v>
      </c>
      <c r="G25" s="528">
        <f t="shared" si="4"/>
        <v>282973.395</v>
      </c>
      <c r="H25" s="44"/>
      <c r="I25" s="612">
        <f>I15+I17+I19+I21+I23</f>
        <v>282973.395</v>
      </c>
      <c r="J25" s="528">
        <f t="shared" si="4"/>
        <v>867459.28</v>
      </c>
      <c r="K25" s="528">
        <f t="shared" si="4"/>
        <v>72635.413</v>
      </c>
      <c r="L25" s="613">
        <f t="shared" si="0"/>
        <v>1550631.8707860056</v>
      </c>
      <c r="M25" s="607"/>
      <c r="N25" s="674"/>
      <c r="O25" s="4"/>
      <c r="P25" s="459">
        <v>977.7901999999999</v>
      </c>
      <c r="Q25" s="460">
        <v>305755.0791292829</v>
      </c>
      <c r="R25" s="461">
        <v>312.7000854879533</v>
      </c>
      <c r="S25" s="462">
        <v>37.3638</v>
      </c>
      <c r="T25" s="463">
        <v>32479.937129282913</v>
      </c>
      <c r="U25" s="464">
        <v>869.2889141169505</v>
      </c>
      <c r="V25" s="465">
        <v>22.01</v>
      </c>
      <c r="W25" s="465">
        <v>30197.874</v>
      </c>
      <c r="X25" s="464">
        <v>1372.0069968196274</v>
      </c>
      <c r="Y25" s="459">
        <v>59.3738</v>
      </c>
      <c r="Z25" s="460">
        <v>62677.81112928291</v>
      </c>
      <c r="AA25" s="464">
        <v>1055.647627897876</v>
      </c>
      <c r="AB25" s="466">
        <v>275.33</v>
      </c>
      <c r="AC25" s="465">
        <v>59378.621</v>
      </c>
      <c r="AD25" s="461">
        <v>215.66346202738532</v>
      </c>
      <c r="AE25" s="465"/>
      <c r="AF25" s="465"/>
      <c r="AG25" s="464"/>
      <c r="AH25" s="459">
        <v>275.33</v>
      </c>
      <c r="AI25" s="463">
        <v>59378.621</v>
      </c>
      <c r="AJ25" s="464">
        <v>215.66346202738532</v>
      </c>
      <c r="AK25" s="466">
        <v>621.0024</v>
      </c>
      <c r="AL25" s="465">
        <v>179193.385</v>
      </c>
      <c r="AM25" s="464">
        <v>288.5550603347105</v>
      </c>
      <c r="AN25" s="466">
        <v>22.084</v>
      </c>
      <c r="AO25" s="465">
        <v>4505.262</v>
      </c>
      <c r="AP25" s="467">
        <v>204.0057054881362</v>
      </c>
      <c r="AQ25" s="614"/>
      <c r="AR25" s="599"/>
    </row>
    <row r="26" spans="1:44" ht="27" customHeight="1">
      <c r="A26" s="607" t="s">
        <v>128</v>
      </c>
      <c r="B26" s="615" t="s">
        <v>50</v>
      </c>
      <c r="C26" s="616" t="s">
        <v>24</v>
      </c>
      <c r="D26" s="31">
        <v>0.3537</v>
      </c>
      <c r="E26" s="158">
        <v>1.284</v>
      </c>
      <c r="F26" s="609">
        <f>D26+E26</f>
        <v>1.6377000000000002</v>
      </c>
      <c r="G26" s="225"/>
      <c r="H26" s="40"/>
      <c r="I26" s="609"/>
      <c r="J26" s="225">
        <v>145.0629</v>
      </c>
      <c r="K26" s="225"/>
      <c r="L26" s="610">
        <f t="shared" si="0"/>
        <v>146.7006</v>
      </c>
      <c r="M26" s="607"/>
      <c r="N26" s="679"/>
      <c r="O26" s="4" t="s">
        <v>51</v>
      </c>
      <c r="P26" s="92">
        <v>495.7787</v>
      </c>
      <c r="Q26" s="80">
        <v>185616.13042617185</v>
      </c>
      <c r="R26" s="93">
        <v>374.39311214090446</v>
      </c>
      <c r="S26" s="137">
        <v>24.2506</v>
      </c>
      <c r="T26" s="114">
        <v>34232.58642617184</v>
      </c>
      <c r="U26" s="95">
        <v>1411.6181218679885</v>
      </c>
      <c r="V26" s="114">
        <v>14.2715</v>
      </c>
      <c r="W26" s="114">
        <v>25007.542</v>
      </c>
      <c r="X26" s="95">
        <v>1752.2714500928425</v>
      </c>
      <c r="Y26" s="92">
        <v>38.522099999999995</v>
      </c>
      <c r="Z26" s="80">
        <v>59240.12842617184</v>
      </c>
      <c r="AA26" s="95">
        <v>1537.8218847407552</v>
      </c>
      <c r="AB26" s="113">
        <v>85.219</v>
      </c>
      <c r="AC26" s="114">
        <v>13996.136</v>
      </c>
      <c r="AD26" s="93">
        <v>164.2372710311081</v>
      </c>
      <c r="AE26" s="114"/>
      <c r="AF26" s="114"/>
      <c r="AG26" s="95"/>
      <c r="AH26" s="92">
        <v>85.219</v>
      </c>
      <c r="AI26" s="82">
        <v>13996.136</v>
      </c>
      <c r="AJ26" s="95">
        <v>164.2372710311081</v>
      </c>
      <c r="AK26" s="113">
        <v>252.9276</v>
      </c>
      <c r="AL26" s="114">
        <v>94437.879</v>
      </c>
      <c r="AM26" s="95">
        <v>373.3790974176009</v>
      </c>
      <c r="AN26" s="113">
        <v>119.11</v>
      </c>
      <c r="AO26" s="114">
        <v>17941.987</v>
      </c>
      <c r="AP26" s="99">
        <v>150.63375871043573</v>
      </c>
      <c r="AQ26" s="614"/>
      <c r="AR26" s="599"/>
    </row>
    <row r="27" spans="1:44" ht="27" customHeight="1">
      <c r="A27" s="611" t="s">
        <v>52</v>
      </c>
      <c r="B27" s="602"/>
      <c r="C27" s="602" t="s">
        <v>29</v>
      </c>
      <c r="D27" s="66">
        <v>339.206398425976</v>
      </c>
      <c r="E27" s="163">
        <v>779.382</v>
      </c>
      <c r="F27" s="612">
        <f>D27+E27</f>
        <v>1118.5883984259758</v>
      </c>
      <c r="G27" s="226"/>
      <c r="H27" s="67"/>
      <c r="I27" s="612"/>
      <c r="J27" s="226">
        <v>146822.098</v>
      </c>
      <c r="K27" s="226"/>
      <c r="L27" s="613">
        <f t="shared" si="0"/>
        <v>147940.68639842598</v>
      </c>
      <c r="M27" s="607"/>
      <c r="N27" s="674"/>
      <c r="O27" s="2"/>
      <c r="P27" s="100">
        <v>197.2231158781125</v>
      </c>
      <c r="Q27" s="93">
        <v>164.7244118424804</v>
      </c>
      <c r="R27" s="93">
        <v>83.5218585352252</v>
      </c>
      <c r="S27" s="101">
        <v>154.07371364007489</v>
      </c>
      <c r="T27" s="102">
        <v>94.88017272469669</v>
      </c>
      <c r="U27" s="93">
        <v>61.581025395637745</v>
      </c>
      <c r="V27" s="103">
        <v>154.22345233507343</v>
      </c>
      <c r="W27" s="104">
        <v>120.75506661150463</v>
      </c>
      <c r="X27" s="93">
        <v>78.298770247437</v>
      </c>
      <c r="Y27" s="100">
        <v>154.12918818029132</v>
      </c>
      <c r="Z27" s="93">
        <v>105.8029629483253</v>
      </c>
      <c r="AA27" s="93">
        <v>68.64563694746978</v>
      </c>
      <c r="AB27" s="105">
        <v>323.0852274727467</v>
      </c>
      <c r="AC27" s="102">
        <v>424.2501001705042</v>
      </c>
      <c r="AD27" s="93">
        <v>131.31213193778447</v>
      </c>
      <c r="AE27" s="102"/>
      <c r="AF27" s="106"/>
      <c r="AG27" s="93"/>
      <c r="AH27" s="100">
        <v>323.0852274727467</v>
      </c>
      <c r="AI27" s="103">
        <v>424.2501001705042</v>
      </c>
      <c r="AJ27" s="93">
        <v>131.31213193778447</v>
      </c>
      <c r="AK27" s="107">
        <v>245.52575519634865</v>
      </c>
      <c r="AL27" s="93">
        <v>189.74736291991482</v>
      </c>
      <c r="AM27" s="93">
        <v>77.28206060018938</v>
      </c>
      <c r="AN27" s="107">
        <v>18.540844597430947</v>
      </c>
      <c r="AO27" s="104">
        <v>25.110161990419456</v>
      </c>
      <c r="AP27" s="108">
        <v>135.43159729572818</v>
      </c>
      <c r="AQ27" s="614"/>
      <c r="AR27" s="599"/>
    </row>
    <row r="28" spans="1:44" ht="27" customHeight="1">
      <c r="A28" s="611" t="s">
        <v>53</v>
      </c>
      <c r="B28" s="615" t="s">
        <v>31</v>
      </c>
      <c r="C28" s="616" t="s">
        <v>24</v>
      </c>
      <c r="D28" s="31">
        <v>6.234</v>
      </c>
      <c r="E28" s="158">
        <v>11.435</v>
      </c>
      <c r="F28" s="609">
        <f>D28+E28</f>
        <v>17.669</v>
      </c>
      <c r="G28" s="225">
        <v>0.816</v>
      </c>
      <c r="H28" s="40"/>
      <c r="I28" s="609">
        <f>G28+H28</f>
        <v>0.816</v>
      </c>
      <c r="J28" s="225">
        <v>67.3624</v>
      </c>
      <c r="K28" s="225"/>
      <c r="L28" s="610">
        <f t="shared" si="0"/>
        <v>85.8474</v>
      </c>
      <c r="M28" s="607"/>
      <c r="N28" s="679"/>
      <c r="O28" s="4"/>
      <c r="P28" s="83">
        <v>414.50219999999996</v>
      </c>
      <c r="Q28" s="84">
        <v>139896.6393871086</v>
      </c>
      <c r="R28" s="85">
        <v>337.50517943477405</v>
      </c>
      <c r="S28" s="109">
        <v>28.6236</v>
      </c>
      <c r="T28" s="81">
        <v>20018.346387108602</v>
      </c>
      <c r="U28" s="88">
        <v>699.3650829074121</v>
      </c>
      <c r="V28" s="79">
        <v>10.4726</v>
      </c>
      <c r="W28" s="79">
        <v>5559.608</v>
      </c>
      <c r="X28" s="88">
        <v>530.8717987892214</v>
      </c>
      <c r="Y28" s="83">
        <v>39.096199999999996</v>
      </c>
      <c r="Z28" s="84">
        <v>25577.954387108603</v>
      </c>
      <c r="AA28" s="88">
        <v>654.2312139570753</v>
      </c>
      <c r="AB28" s="110">
        <v>224.975</v>
      </c>
      <c r="AC28" s="79">
        <v>54713.759</v>
      </c>
      <c r="AD28" s="85">
        <v>243.19928436492944</v>
      </c>
      <c r="AE28" s="79"/>
      <c r="AF28" s="79"/>
      <c r="AG28" s="88"/>
      <c r="AH28" s="83">
        <v>224.975</v>
      </c>
      <c r="AI28" s="81">
        <v>54713.759</v>
      </c>
      <c r="AJ28" s="88">
        <v>243.19928436492944</v>
      </c>
      <c r="AK28" s="110">
        <v>125.334</v>
      </c>
      <c r="AL28" s="79">
        <v>52414.216</v>
      </c>
      <c r="AM28" s="88">
        <v>418.19630746644964</v>
      </c>
      <c r="AN28" s="110">
        <v>25.097</v>
      </c>
      <c r="AO28" s="79">
        <v>7190.71</v>
      </c>
      <c r="AP28" s="91">
        <v>286.51671514523645</v>
      </c>
      <c r="AQ28" s="614"/>
      <c r="AR28" s="599"/>
    </row>
    <row r="29" spans="1:44" ht="27" customHeight="1">
      <c r="A29" s="611" t="s">
        <v>54</v>
      </c>
      <c r="B29" s="602" t="s">
        <v>55</v>
      </c>
      <c r="C29" s="602" t="s">
        <v>29</v>
      </c>
      <c r="D29" s="66">
        <v>1436.853593332549</v>
      </c>
      <c r="E29" s="163">
        <v>2935.703</v>
      </c>
      <c r="F29" s="612">
        <f>D29+E29</f>
        <v>4372.556593332549</v>
      </c>
      <c r="G29" s="226">
        <v>40.458</v>
      </c>
      <c r="H29" s="67"/>
      <c r="I29" s="612">
        <f>G29+H29</f>
        <v>40.458</v>
      </c>
      <c r="J29" s="226">
        <v>19371.038</v>
      </c>
      <c r="K29" s="226"/>
      <c r="L29" s="613">
        <f t="shared" si="0"/>
        <v>23784.052593332548</v>
      </c>
      <c r="M29" s="607"/>
      <c r="N29" s="679"/>
      <c r="O29" s="4" t="s">
        <v>56</v>
      </c>
      <c r="P29" s="449">
        <v>288.6779</v>
      </c>
      <c r="Q29" s="450">
        <v>117940.50795260342</v>
      </c>
      <c r="R29" s="451">
        <v>408.55399028676396</v>
      </c>
      <c r="S29" s="472">
        <v>51.4242</v>
      </c>
      <c r="T29" s="470">
        <v>29500.928952603426</v>
      </c>
      <c r="U29" s="451">
        <v>573.6779367030197</v>
      </c>
      <c r="V29" s="470">
        <v>2.412</v>
      </c>
      <c r="W29" s="470">
        <v>1117.755</v>
      </c>
      <c r="X29" s="454">
        <v>463.4141791044777</v>
      </c>
      <c r="Y29" s="449">
        <v>53.8362</v>
      </c>
      <c r="Z29" s="450">
        <v>30618.683952603427</v>
      </c>
      <c r="AA29" s="454">
        <v>568.7378372285457</v>
      </c>
      <c r="AB29" s="471">
        <v>69.276</v>
      </c>
      <c r="AC29" s="470">
        <v>20874.14</v>
      </c>
      <c r="AD29" s="451">
        <v>301.3184941393845</v>
      </c>
      <c r="AE29" s="470"/>
      <c r="AF29" s="470"/>
      <c r="AG29" s="454"/>
      <c r="AH29" s="449">
        <v>69.276</v>
      </c>
      <c r="AI29" s="453">
        <v>20874.14</v>
      </c>
      <c r="AJ29" s="454">
        <v>301.3184941393845</v>
      </c>
      <c r="AK29" s="471">
        <v>118.4457</v>
      </c>
      <c r="AL29" s="470">
        <v>52761.795</v>
      </c>
      <c r="AM29" s="454">
        <v>445.4513333958092</v>
      </c>
      <c r="AN29" s="471">
        <v>47.12</v>
      </c>
      <c r="AO29" s="470">
        <v>13685.889</v>
      </c>
      <c r="AP29" s="455">
        <v>290.44755942275043</v>
      </c>
      <c r="AQ29" s="614"/>
      <c r="AR29" s="599"/>
    </row>
    <row r="30" spans="1:44" ht="27" customHeight="1">
      <c r="A30" s="611" t="s">
        <v>35</v>
      </c>
      <c r="B30" s="615" t="s">
        <v>36</v>
      </c>
      <c r="C30" s="616" t="s">
        <v>24</v>
      </c>
      <c r="D30" s="30">
        <f aca="true" t="shared" si="5" ref="D30:G31">D26+D28</f>
        <v>6.5877</v>
      </c>
      <c r="E30" s="188">
        <f t="shared" si="5"/>
        <v>12.719000000000001</v>
      </c>
      <c r="F30" s="618">
        <f t="shared" si="5"/>
        <v>19.3067</v>
      </c>
      <c r="G30" s="189">
        <f t="shared" si="5"/>
        <v>0.816</v>
      </c>
      <c r="H30" s="30"/>
      <c r="I30" s="618">
        <f>I26+I28</f>
        <v>0.816</v>
      </c>
      <c r="J30" s="531">
        <f>J28+J26</f>
        <v>212.4253</v>
      </c>
      <c r="K30" s="538"/>
      <c r="L30" s="610">
        <f t="shared" si="0"/>
        <v>232.548</v>
      </c>
      <c r="M30" s="607"/>
      <c r="N30" s="674"/>
      <c r="O30" s="2"/>
      <c r="P30" s="100">
        <v>143.58639854315135</v>
      </c>
      <c r="Q30" s="93">
        <v>118.616276812483</v>
      </c>
      <c r="R30" s="93">
        <v>82.60968867245164</v>
      </c>
      <c r="S30" s="101">
        <v>55.66173124715601</v>
      </c>
      <c r="T30" s="102">
        <v>67.85666451137975</v>
      </c>
      <c r="U30" s="93">
        <v>121.90900820183674</v>
      </c>
      <c r="V30" s="103">
        <v>434.1873963515755</v>
      </c>
      <c r="W30" s="104">
        <v>497.3905730683378</v>
      </c>
      <c r="X30" s="93">
        <v>114.55665854141577</v>
      </c>
      <c r="Y30" s="100">
        <v>72.62065301785788</v>
      </c>
      <c r="Z30" s="93">
        <v>83.53707960375539</v>
      </c>
      <c r="AA30" s="93">
        <v>115.03212396508347</v>
      </c>
      <c r="AB30" s="105">
        <v>324.75171776661466</v>
      </c>
      <c r="AC30" s="102">
        <v>262.11263793382625</v>
      </c>
      <c r="AD30" s="93">
        <v>80.71170176910212</v>
      </c>
      <c r="AE30" s="102"/>
      <c r="AF30" s="106"/>
      <c r="AG30" s="93"/>
      <c r="AH30" s="100">
        <v>324.75171776661466</v>
      </c>
      <c r="AI30" s="103">
        <v>262.11263793382625</v>
      </c>
      <c r="AJ30" s="93">
        <v>80.71170176910212</v>
      </c>
      <c r="AK30" s="107">
        <v>105.81557625139621</v>
      </c>
      <c r="AL30" s="93">
        <v>99.34122976672799</v>
      </c>
      <c r="AM30" s="93">
        <v>93.88148067229112</v>
      </c>
      <c r="AN30" s="107">
        <v>53.26188455008489</v>
      </c>
      <c r="AO30" s="104">
        <v>52.54105158970675</v>
      </c>
      <c r="AP30" s="108">
        <v>98.64662513077185</v>
      </c>
      <c r="AQ30" s="614"/>
      <c r="AR30" s="599"/>
    </row>
    <row r="31" spans="1:44" ht="27" customHeight="1">
      <c r="A31" s="600"/>
      <c r="B31" s="602"/>
      <c r="C31" s="602" t="s">
        <v>29</v>
      </c>
      <c r="D31" s="617">
        <f t="shared" si="5"/>
        <v>1776.059991758525</v>
      </c>
      <c r="E31" s="368">
        <f t="shared" si="5"/>
        <v>3715.085</v>
      </c>
      <c r="F31" s="619">
        <f t="shared" si="5"/>
        <v>5491.144991758525</v>
      </c>
      <c r="G31" s="539">
        <f t="shared" si="5"/>
        <v>40.458</v>
      </c>
      <c r="H31" s="617"/>
      <c r="I31" s="619">
        <f>I27+I29</f>
        <v>40.458</v>
      </c>
      <c r="J31" s="528">
        <f>J29+J27</f>
        <v>166193.136</v>
      </c>
      <c r="K31" s="528"/>
      <c r="L31" s="613">
        <f t="shared" si="0"/>
        <v>171724.73899175852</v>
      </c>
      <c r="M31" s="607"/>
      <c r="N31" s="674"/>
      <c r="O31" s="4"/>
      <c r="P31" s="459">
        <v>3554.207</v>
      </c>
      <c r="Q31" s="460">
        <v>1060871.9783614995</v>
      </c>
      <c r="R31" s="461">
        <v>298.48345309136454</v>
      </c>
      <c r="S31" s="462">
        <v>518.484</v>
      </c>
      <c r="T31" s="463">
        <v>163458.90536149946</v>
      </c>
      <c r="U31" s="464">
        <v>315.26316214482887</v>
      </c>
      <c r="V31" s="465">
        <v>106.314</v>
      </c>
      <c r="W31" s="465">
        <v>39263.848</v>
      </c>
      <c r="X31" s="464">
        <v>369.3196380533138</v>
      </c>
      <c r="Y31" s="459">
        <v>624.798</v>
      </c>
      <c r="Z31" s="460">
        <v>202722.75336149946</v>
      </c>
      <c r="AA31" s="464">
        <v>324.4612712612708</v>
      </c>
      <c r="AB31" s="466">
        <v>627.442</v>
      </c>
      <c r="AC31" s="465">
        <v>167249.933</v>
      </c>
      <c r="AD31" s="461">
        <v>266.5583958357904</v>
      </c>
      <c r="AE31" s="465"/>
      <c r="AF31" s="465"/>
      <c r="AG31" s="464"/>
      <c r="AH31" s="459">
        <v>627.442</v>
      </c>
      <c r="AI31" s="463">
        <v>167249.933</v>
      </c>
      <c r="AJ31" s="464">
        <v>266.5583958357904</v>
      </c>
      <c r="AK31" s="466">
        <v>2076.229</v>
      </c>
      <c r="AL31" s="465">
        <v>631439.666</v>
      </c>
      <c r="AM31" s="464">
        <v>304.12814097096225</v>
      </c>
      <c r="AN31" s="466">
        <v>225.738</v>
      </c>
      <c r="AO31" s="465">
        <v>59459.626</v>
      </c>
      <c r="AP31" s="467">
        <v>263.4010490037123</v>
      </c>
      <c r="AQ31" s="614"/>
      <c r="AR31" s="599"/>
    </row>
    <row r="32" spans="1:44" ht="27" customHeight="1">
      <c r="A32" s="607" t="s">
        <v>128</v>
      </c>
      <c r="B32" s="615" t="s">
        <v>57</v>
      </c>
      <c r="C32" s="616" t="s">
        <v>24</v>
      </c>
      <c r="D32" s="31">
        <v>0.011</v>
      </c>
      <c r="E32" s="158">
        <v>0.006</v>
      </c>
      <c r="F32" s="609">
        <f>D32+E32</f>
        <v>0.017</v>
      </c>
      <c r="G32" s="225">
        <v>412.2784</v>
      </c>
      <c r="H32" s="40"/>
      <c r="I32" s="609">
        <f aca="true" t="shared" si="6" ref="I32:I37">G32+H32</f>
        <v>412.2784</v>
      </c>
      <c r="J32" s="225">
        <v>49.032</v>
      </c>
      <c r="K32" s="225">
        <v>22.93</v>
      </c>
      <c r="L32" s="610">
        <f t="shared" si="0"/>
        <v>484.25739999999996</v>
      </c>
      <c r="M32" s="607"/>
      <c r="N32" s="674"/>
      <c r="O32" s="3" t="s">
        <v>49</v>
      </c>
      <c r="P32" s="92">
        <v>1585.2278999999999</v>
      </c>
      <c r="Q32" s="80">
        <v>304992.62844891247</v>
      </c>
      <c r="R32" s="93">
        <v>192.39670740649498</v>
      </c>
      <c r="S32" s="115">
        <v>20.5806</v>
      </c>
      <c r="T32" s="114">
        <v>7482.756448912429</v>
      </c>
      <c r="U32" s="95">
        <v>363.58300773118515</v>
      </c>
      <c r="V32" s="114">
        <v>33.1414</v>
      </c>
      <c r="W32" s="114">
        <v>12703.647</v>
      </c>
      <c r="X32" s="95">
        <v>383.31654667575907</v>
      </c>
      <c r="Y32" s="92">
        <v>53.721999999999994</v>
      </c>
      <c r="Z32" s="80">
        <v>20186.40344891243</v>
      </c>
      <c r="AA32" s="95">
        <v>375.75673744299235</v>
      </c>
      <c r="AB32" s="113">
        <v>173.347</v>
      </c>
      <c r="AC32" s="114">
        <v>31009.781</v>
      </c>
      <c r="AD32" s="93">
        <v>178.8884780238481</v>
      </c>
      <c r="AE32" s="114"/>
      <c r="AF32" s="114"/>
      <c r="AG32" s="95"/>
      <c r="AH32" s="92">
        <v>173.347</v>
      </c>
      <c r="AI32" s="82">
        <v>31009.781</v>
      </c>
      <c r="AJ32" s="95">
        <v>178.8884780238481</v>
      </c>
      <c r="AK32" s="113">
        <v>1337.7229</v>
      </c>
      <c r="AL32" s="114">
        <v>250191.053</v>
      </c>
      <c r="AM32" s="95">
        <v>187.02756228513394</v>
      </c>
      <c r="AN32" s="113">
        <v>20.436</v>
      </c>
      <c r="AO32" s="114">
        <v>3605.391</v>
      </c>
      <c r="AP32" s="99">
        <v>176.42351732237228</v>
      </c>
      <c r="AQ32" s="614"/>
      <c r="AR32" s="599"/>
    </row>
    <row r="33" spans="1:44" ht="27" customHeight="1">
      <c r="A33" s="611" t="s">
        <v>58</v>
      </c>
      <c r="B33" s="602"/>
      <c r="C33" s="602" t="s">
        <v>29</v>
      </c>
      <c r="D33" s="66">
        <v>1.0907999949383462</v>
      </c>
      <c r="E33" s="163">
        <v>0.065</v>
      </c>
      <c r="F33" s="612">
        <f>D33+E33</f>
        <v>1.1557999949383462</v>
      </c>
      <c r="G33" s="226">
        <v>94383.453</v>
      </c>
      <c r="H33" s="67"/>
      <c r="I33" s="612">
        <f t="shared" si="6"/>
        <v>94383.453</v>
      </c>
      <c r="J33" s="226">
        <v>487.956</v>
      </c>
      <c r="K33" s="226">
        <v>3845.887</v>
      </c>
      <c r="L33" s="613">
        <f t="shared" si="0"/>
        <v>98718.45179999493</v>
      </c>
      <c r="M33" s="607"/>
      <c r="N33" s="680"/>
      <c r="O33" s="27" t="s">
        <v>59</v>
      </c>
      <c r="P33" s="100">
        <v>224.20795142452388</v>
      </c>
      <c r="Q33" s="93">
        <v>347.8352849892567</v>
      </c>
      <c r="R33" s="93">
        <v>155.13958482705732</v>
      </c>
      <c r="S33" s="101">
        <v>2519.285152036384</v>
      </c>
      <c r="T33" s="102">
        <v>2184.4744844696525</v>
      </c>
      <c r="U33" s="93">
        <v>86.71009245237293</v>
      </c>
      <c r="V33" s="103">
        <v>320.78910365886776</v>
      </c>
      <c r="W33" s="104">
        <v>309.0754017330613</v>
      </c>
      <c r="X33" s="93">
        <v>96.34847262821528</v>
      </c>
      <c r="Y33" s="100">
        <v>1163.0207363836046</v>
      </c>
      <c r="Z33" s="93">
        <v>1004.2539468437178</v>
      </c>
      <c r="AA33" s="93">
        <v>86.34875676992915</v>
      </c>
      <c r="AB33" s="105">
        <v>361.95723029530365</v>
      </c>
      <c r="AC33" s="102">
        <v>539.3457406229344</v>
      </c>
      <c r="AD33" s="93">
        <v>149.0081411505188</v>
      </c>
      <c r="AE33" s="102"/>
      <c r="AF33" s="106"/>
      <c r="AG33" s="93"/>
      <c r="AH33" s="100">
        <v>361.95723029530365</v>
      </c>
      <c r="AI33" s="103">
        <v>539.3457406229344</v>
      </c>
      <c r="AJ33" s="93">
        <v>149.0081411505188</v>
      </c>
      <c r="AK33" s="107">
        <v>155.20620899888905</v>
      </c>
      <c r="AL33" s="93">
        <v>252.38299228869704</v>
      </c>
      <c r="AM33" s="93">
        <v>162.61140189984508</v>
      </c>
      <c r="AN33" s="107">
        <v>1104.6095126247797</v>
      </c>
      <c r="AO33" s="104">
        <v>1649.18662081311</v>
      </c>
      <c r="AP33" s="108">
        <v>149.30041810832347</v>
      </c>
      <c r="AQ33" s="614"/>
      <c r="AR33" s="599"/>
    </row>
    <row r="34" spans="1:44" ht="27" customHeight="1">
      <c r="A34" s="611" t="s">
        <v>128</v>
      </c>
      <c r="B34" s="615" t="s">
        <v>60</v>
      </c>
      <c r="C34" s="616" t="s">
        <v>24</v>
      </c>
      <c r="D34" s="31"/>
      <c r="E34" s="158"/>
      <c r="F34" s="609"/>
      <c r="G34" s="225">
        <v>20.549</v>
      </c>
      <c r="H34" s="40"/>
      <c r="I34" s="609">
        <f t="shared" si="6"/>
        <v>20.549</v>
      </c>
      <c r="J34" s="225"/>
      <c r="K34" s="225">
        <v>0.583</v>
      </c>
      <c r="L34" s="610">
        <f t="shared" si="0"/>
        <v>21.131999999999998</v>
      </c>
      <c r="M34" s="607"/>
      <c r="N34" s="674" t="s">
        <v>61</v>
      </c>
      <c r="O34" s="673"/>
      <c r="P34" s="83">
        <v>232.548</v>
      </c>
      <c r="Q34" s="84">
        <v>171724.73899175852</v>
      </c>
      <c r="R34" s="85">
        <v>738.448574022389</v>
      </c>
      <c r="S34" s="109">
        <v>6.5877</v>
      </c>
      <c r="T34" s="81">
        <v>1776.059991758525</v>
      </c>
      <c r="U34" s="88">
        <v>269.60243966157003</v>
      </c>
      <c r="V34" s="79">
        <v>12.719000000000001</v>
      </c>
      <c r="W34" s="79">
        <v>3715.085</v>
      </c>
      <c r="X34" s="88">
        <v>292.08939382026887</v>
      </c>
      <c r="Y34" s="83">
        <v>19.3067</v>
      </c>
      <c r="Z34" s="84">
        <v>5491.144991758525</v>
      </c>
      <c r="AA34" s="88">
        <v>284.41654926831234</v>
      </c>
      <c r="AB34" s="110">
        <v>0.816</v>
      </c>
      <c r="AC34" s="79">
        <v>40.458</v>
      </c>
      <c r="AD34" s="85">
        <v>49.58088235294118</v>
      </c>
      <c r="AE34" s="79"/>
      <c r="AF34" s="79"/>
      <c r="AG34" s="88"/>
      <c r="AH34" s="83">
        <v>0.816</v>
      </c>
      <c r="AI34" s="81">
        <v>40.458</v>
      </c>
      <c r="AJ34" s="88">
        <v>49.58088235294118</v>
      </c>
      <c r="AK34" s="110">
        <v>212.4253</v>
      </c>
      <c r="AL34" s="79">
        <v>166193.136</v>
      </c>
      <c r="AM34" s="88">
        <v>782.3603685625018</v>
      </c>
      <c r="AN34" s="110"/>
      <c r="AO34" s="79"/>
      <c r="AP34" s="91"/>
      <c r="AQ34" s="614"/>
      <c r="AR34" s="599"/>
    </row>
    <row r="35" spans="1:44" ht="27" customHeight="1">
      <c r="A35" s="611" t="s">
        <v>62</v>
      </c>
      <c r="B35" s="602"/>
      <c r="C35" s="602" t="s">
        <v>29</v>
      </c>
      <c r="D35" s="66"/>
      <c r="E35" s="163"/>
      <c r="F35" s="612"/>
      <c r="G35" s="226">
        <v>4022.776</v>
      </c>
      <c r="H35" s="67"/>
      <c r="I35" s="612">
        <f t="shared" si="6"/>
        <v>4022.776</v>
      </c>
      <c r="J35" s="226"/>
      <c r="K35" s="226">
        <v>4.121</v>
      </c>
      <c r="L35" s="613">
        <f t="shared" si="0"/>
        <v>4026.897</v>
      </c>
      <c r="M35" s="607"/>
      <c r="N35" s="674"/>
      <c r="O35" s="673"/>
      <c r="P35" s="449">
        <v>333.64590000000004</v>
      </c>
      <c r="Q35" s="450">
        <v>183024.0855440847</v>
      </c>
      <c r="R35" s="451">
        <v>548.5578739138849</v>
      </c>
      <c r="S35" s="452">
        <v>8.152</v>
      </c>
      <c r="T35" s="450">
        <v>2938.346544084708</v>
      </c>
      <c r="U35" s="454">
        <v>360.4448655648563</v>
      </c>
      <c r="V35" s="450">
        <v>7.396</v>
      </c>
      <c r="W35" s="450">
        <v>2114.129</v>
      </c>
      <c r="X35" s="454">
        <v>285.8476203353164</v>
      </c>
      <c r="Y35" s="449">
        <v>15.547999999999998</v>
      </c>
      <c r="Z35" s="450">
        <v>5052.4755440847075</v>
      </c>
      <c r="AA35" s="454">
        <v>324.95983689765296</v>
      </c>
      <c r="AB35" s="457">
        <v>2.196</v>
      </c>
      <c r="AC35" s="450">
        <v>107.175</v>
      </c>
      <c r="AD35" s="451">
        <v>48.80464480874316</v>
      </c>
      <c r="AE35" s="450"/>
      <c r="AF35" s="450"/>
      <c r="AG35" s="454"/>
      <c r="AH35" s="449">
        <v>2.196</v>
      </c>
      <c r="AI35" s="453">
        <v>107.175</v>
      </c>
      <c r="AJ35" s="454">
        <v>48.80464480874316</v>
      </c>
      <c r="AK35" s="457">
        <v>315.5249</v>
      </c>
      <c r="AL35" s="450">
        <v>177802.799</v>
      </c>
      <c r="AM35" s="454">
        <v>563.5143185212958</v>
      </c>
      <c r="AN35" s="457">
        <v>0.377</v>
      </c>
      <c r="AO35" s="450">
        <v>61.636</v>
      </c>
      <c r="AP35" s="455">
        <v>163.49071618037135</v>
      </c>
      <c r="AQ35" s="614"/>
      <c r="AR35" s="599"/>
    </row>
    <row r="36" spans="1:43" ht="27" customHeight="1">
      <c r="A36" s="611"/>
      <c r="B36" s="615" t="s">
        <v>31</v>
      </c>
      <c r="C36" s="616" t="s">
        <v>24</v>
      </c>
      <c r="D36" s="31"/>
      <c r="E36" s="158"/>
      <c r="F36" s="609"/>
      <c r="G36" s="225">
        <v>3.599</v>
      </c>
      <c r="H36" s="40"/>
      <c r="I36" s="609">
        <f t="shared" si="6"/>
        <v>3.599</v>
      </c>
      <c r="J36" s="225"/>
      <c r="K36" s="225">
        <v>5.226</v>
      </c>
      <c r="L36" s="610">
        <f t="shared" si="0"/>
        <v>8.825</v>
      </c>
      <c r="M36" s="607"/>
      <c r="N36" s="677"/>
      <c r="O36" s="678"/>
      <c r="P36" s="100">
        <v>69.69904320718462</v>
      </c>
      <c r="Q36" s="93">
        <v>93.82630623792707</v>
      </c>
      <c r="R36" s="93">
        <v>134.61634754299672</v>
      </c>
      <c r="S36" s="101">
        <v>80.81084396467125</v>
      </c>
      <c r="T36" s="102">
        <v>60.44419761630825</v>
      </c>
      <c r="U36" s="93">
        <v>74.79713693218343</v>
      </c>
      <c r="V36" s="103">
        <v>171.97133585722014</v>
      </c>
      <c r="W36" s="104">
        <v>175.7265048632321</v>
      </c>
      <c r="X36" s="93">
        <v>102.18360169576732</v>
      </c>
      <c r="Y36" s="100">
        <v>124.17481348083356</v>
      </c>
      <c r="Z36" s="93">
        <v>108.68226761013022</v>
      </c>
      <c r="AA36" s="93">
        <v>87.52360044970423</v>
      </c>
      <c r="AB36" s="105">
        <v>37.158469945355186</v>
      </c>
      <c r="AC36" s="102">
        <v>37.749475157452764</v>
      </c>
      <c r="AD36" s="93">
        <v>101.59049932079202</v>
      </c>
      <c r="AE36" s="102"/>
      <c r="AF36" s="106"/>
      <c r="AG36" s="93"/>
      <c r="AH36" s="100">
        <v>37.158469945355186</v>
      </c>
      <c r="AI36" s="103">
        <v>37.749475157452764</v>
      </c>
      <c r="AJ36" s="93">
        <v>101.59049932079202</v>
      </c>
      <c r="AK36" s="107">
        <v>67.32441718545826</v>
      </c>
      <c r="AL36" s="93">
        <v>93.47048355521108</v>
      </c>
      <c r="AM36" s="93">
        <v>138.83593421644983</v>
      </c>
      <c r="AN36" s="107"/>
      <c r="AO36" s="104"/>
      <c r="AP36" s="108"/>
      <c r="AQ36" s="614"/>
    </row>
    <row r="37" spans="1:43" ht="27" customHeight="1">
      <c r="A37" s="611" t="s">
        <v>35</v>
      </c>
      <c r="B37" s="602" t="s">
        <v>63</v>
      </c>
      <c r="C37" s="602" t="s">
        <v>29</v>
      </c>
      <c r="D37" s="66"/>
      <c r="E37" s="163"/>
      <c r="F37" s="612"/>
      <c r="G37" s="226">
        <v>296.412</v>
      </c>
      <c r="H37" s="67"/>
      <c r="I37" s="612">
        <f t="shared" si="6"/>
        <v>296.412</v>
      </c>
      <c r="J37" s="226"/>
      <c r="K37" s="226">
        <v>293.492</v>
      </c>
      <c r="L37" s="613">
        <f t="shared" si="0"/>
        <v>589.904</v>
      </c>
      <c r="M37" s="607"/>
      <c r="N37" s="674" t="s">
        <v>64</v>
      </c>
      <c r="O37" s="673"/>
      <c r="P37" s="459">
        <v>809.1885000000001</v>
      </c>
      <c r="Q37" s="460">
        <v>111498.66579958086</v>
      </c>
      <c r="R37" s="461">
        <v>137.79071971435687</v>
      </c>
      <c r="S37" s="462">
        <v>1.1965</v>
      </c>
      <c r="T37" s="463">
        <v>90.32579958086</v>
      </c>
      <c r="U37" s="487">
        <v>75.49168372825741</v>
      </c>
      <c r="V37" s="465">
        <v>12.688</v>
      </c>
      <c r="W37" s="465">
        <v>1070.231</v>
      </c>
      <c r="X37" s="464">
        <v>84.3498581336696</v>
      </c>
      <c r="Y37" s="459">
        <v>13.884500000000001</v>
      </c>
      <c r="Z37" s="460">
        <v>1160.55679958086</v>
      </c>
      <c r="AA37" s="464">
        <v>83.5865029047398</v>
      </c>
      <c r="AB37" s="466">
        <v>0.085</v>
      </c>
      <c r="AC37" s="465">
        <v>3.575</v>
      </c>
      <c r="AD37" s="464">
        <v>42.05882352941176</v>
      </c>
      <c r="AE37" s="465"/>
      <c r="AF37" s="465"/>
      <c r="AG37" s="464"/>
      <c r="AH37" s="459">
        <v>0.085</v>
      </c>
      <c r="AI37" s="463">
        <v>3.575</v>
      </c>
      <c r="AJ37" s="464">
        <v>42.05882352941176</v>
      </c>
      <c r="AK37" s="466">
        <v>795.1990000000001</v>
      </c>
      <c r="AL37" s="465">
        <v>110334.318</v>
      </c>
      <c r="AM37" s="486">
        <v>138.75057438452512</v>
      </c>
      <c r="AN37" s="466">
        <v>0.02</v>
      </c>
      <c r="AO37" s="465">
        <v>0.216</v>
      </c>
      <c r="AP37" s="467">
        <v>10.799999999999999</v>
      </c>
      <c r="AQ37" s="614"/>
    </row>
    <row r="38" spans="1:43" ht="27" customHeight="1">
      <c r="A38" s="607"/>
      <c r="B38" s="615" t="s">
        <v>36</v>
      </c>
      <c r="C38" s="616" t="s">
        <v>24</v>
      </c>
      <c r="D38" s="30">
        <f aca="true" t="shared" si="7" ref="D38:K39">D32+D34+D36</f>
        <v>0.011</v>
      </c>
      <c r="E38" s="188">
        <f t="shared" si="7"/>
        <v>0.006</v>
      </c>
      <c r="F38" s="609">
        <f t="shared" si="7"/>
        <v>0.017</v>
      </c>
      <c r="G38" s="233">
        <f t="shared" si="7"/>
        <v>436.42639999999994</v>
      </c>
      <c r="H38" s="45"/>
      <c r="I38" s="609">
        <f>I32+I34+I36</f>
        <v>436.42639999999994</v>
      </c>
      <c r="J38" s="233">
        <f t="shared" si="7"/>
        <v>49.032</v>
      </c>
      <c r="K38" s="233">
        <f t="shared" si="7"/>
        <v>28.738999999999997</v>
      </c>
      <c r="L38" s="610">
        <f t="shared" si="0"/>
        <v>514.2144</v>
      </c>
      <c r="M38" s="607"/>
      <c r="N38" s="674"/>
      <c r="O38" s="673"/>
      <c r="P38" s="92">
        <v>734.3702</v>
      </c>
      <c r="Q38" s="80">
        <v>84238.70805627326</v>
      </c>
      <c r="R38" s="93">
        <v>114.7087777476173</v>
      </c>
      <c r="S38" s="112">
        <v>5.089</v>
      </c>
      <c r="T38" s="80">
        <v>562.2540562732535</v>
      </c>
      <c r="U38" s="95">
        <v>110.4841926259095</v>
      </c>
      <c r="V38" s="80">
        <v>8.536</v>
      </c>
      <c r="W38" s="80">
        <v>655.989</v>
      </c>
      <c r="X38" s="95">
        <v>76.8496954076851</v>
      </c>
      <c r="Y38" s="92">
        <v>13.625</v>
      </c>
      <c r="Z38" s="80">
        <v>1218.2430562732534</v>
      </c>
      <c r="AA38" s="95">
        <v>89.4123344053764</v>
      </c>
      <c r="AB38" s="97">
        <v>0.007</v>
      </c>
      <c r="AC38" s="80">
        <v>0.515</v>
      </c>
      <c r="AD38" s="95">
        <v>73.57142857142857</v>
      </c>
      <c r="AE38" s="80"/>
      <c r="AF38" s="80"/>
      <c r="AG38" s="95"/>
      <c r="AH38" s="92">
        <v>0.007</v>
      </c>
      <c r="AI38" s="82">
        <v>0.515</v>
      </c>
      <c r="AJ38" s="95">
        <v>73.57142857142857</v>
      </c>
      <c r="AK38" s="97">
        <v>720.7382</v>
      </c>
      <c r="AL38" s="80">
        <v>83019.95000000001</v>
      </c>
      <c r="AM38" s="95">
        <v>115.18738704289575</v>
      </c>
      <c r="AN38" s="97"/>
      <c r="AO38" s="80"/>
      <c r="AP38" s="99"/>
      <c r="AQ38" s="614"/>
    </row>
    <row r="39" spans="1:43" ht="27" customHeight="1">
      <c r="A39" s="600"/>
      <c r="B39" s="602"/>
      <c r="C39" s="602" t="s">
        <v>29</v>
      </c>
      <c r="D39" s="617">
        <f t="shared" si="7"/>
        <v>1.0907999949383462</v>
      </c>
      <c r="E39" s="368">
        <f t="shared" si="7"/>
        <v>0.065</v>
      </c>
      <c r="F39" s="612">
        <f t="shared" si="7"/>
        <v>1.1557999949383462</v>
      </c>
      <c r="G39" s="528">
        <f t="shared" si="7"/>
        <v>98702.64099999999</v>
      </c>
      <c r="H39" s="44"/>
      <c r="I39" s="612">
        <f>I33+I35+I37</f>
        <v>98702.64099999999</v>
      </c>
      <c r="J39" s="528">
        <f t="shared" si="7"/>
        <v>487.956</v>
      </c>
      <c r="K39" s="528">
        <f t="shared" si="7"/>
        <v>4143.5</v>
      </c>
      <c r="L39" s="613">
        <f t="shared" si="0"/>
        <v>103335.25279999492</v>
      </c>
      <c r="M39" s="607"/>
      <c r="N39" s="677"/>
      <c r="O39" s="678"/>
      <c r="P39" s="100">
        <v>110.18809042088039</v>
      </c>
      <c r="Q39" s="93">
        <v>132.360370157977</v>
      </c>
      <c r="R39" s="93">
        <v>120.12221071479337</v>
      </c>
      <c r="S39" s="101">
        <v>23.51149538219689</v>
      </c>
      <c r="T39" s="102">
        <v>16.064944053860586</v>
      </c>
      <c r="U39" s="93">
        <v>68.32804035946221</v>
      </c>
      <c r="V39" s="103">
        <v>148.64104967197753</v>
      </c>
      <c r="W39" s="104">
        <v>163.1477052206668</v>
      </c>
      <c r="X39" s="93">
        <v>109.75952173420647</v>
      </c>
      <c r="Y39" s="100">
        <v>101.90458715596331</v>
      </c>
      <c r="Z39" s="93">
        <v>95.26479905669542</v>
      </c>
      <c r="AA39" s="93">
        <v>93.48430891623573</v>
      </c>
      <c r="AB39" s="105">
        <v>1214.2857142857144</v>
      </c>
      <c r="AC39" s="102">
        <v>694.1747572815534</v>
      </c>
      <c r="AD39" s="93">
        <v>57.167332952598514</v>
      </c>
      <c r="AE39" s="102"/>
      <c r="AF39" s="106"/>
      <c r="AG39" s="93"/>
      <c r="AH39" s="100">
        <v>1214.2857142857144</v>
      </c>
      <c r="AI39" s="103">
        <v>694.1747572815534</v>
      </c>
      <c r="AJ39" s="93">
        <v>57.167332952598514</v>
      </c>
      <c r="AK39" s="107">
        <v>110.33118544292506</v>
      </c>
      <c r="AL39" s="93">
        <v>132.90096898396106</v>
      </c>
      <c r="AM39" s="93">
        <v>120.4563953975746</v>
      </c>
      <c r="AN39" s="107"/>
      <c r="AO39" s="104"/>
      <c r="AP39" s="108"/>
      <c r="AQ39" s="614"/>
    </row>
    <row r="40" spans="1:43" ht="27" customHeight="1">
      <c r="A40" s="607" t="s">
        <v>65</v>
      </c>
      <c r="B40" s="1"/>
      <c r="C40" s="616" t="s">
        <v>24</v>
      </c>
      <c r="D40" s="31">
        <v>0.0515</v>
      </c>
      <c r="E40" s="158">
        <v>0.2911</v>
      </c>
      <c r="F40" s="609">
        <f aca="true" t="shared" si="8" ref="F40:F59">D40+E40</f>
        <v>0.3426</v>
      </c>
      <c r="G40" s="225">
        <v>70.8202</v>
      </c>
      <c r="H40" s="40"/>
      <c r="I40" s="609">
        <f aca="true" t="shared" si="9" ref="I40:I59">G40+H40</f>
        <v>70.8202</v>
      </c>
      <c r="J40" s="225">
        <v>0.4653</v>
      </c>
      <c r="K40" s="225">
        <v>89.8643</v>
      </c>
      <c r="L40" s="610">
        <f t="shared" si="0"/>
        <v>161.4924</v>
      </c>
      <c r="M40" s="607"/>
      <c r="N40" s="674" t="s">
        <v>66</v>
      </c>
      <c r="O40" s="673"/>
      <c r="P40" s="83">
        <v>484.25739999999996</v>
      </c>
      <c r="Q40" s="84">
        <v>98718.45179999495</v>
      </c>
      <c r="R40" s="85">
        <v>203.8553294177744</v>
      </c>
      <c r="S40" s="109">
        <v>0.011</v>
      </c>
      <c r="T40" s="81">
        <v>1.0907999949383462</v>
      </c>
      <c r="U40" s="88">
        <v>99.16363590348602</v>
      </c>
      <c r="V40" s="79">
        <v>0.006</v>
      </c>
      <c r="W40" s="79">
        <v>0.065</v>
      </c>
      <c r="X40" s="88">
        <v>10.833333333333334</v>
      </c>
      <c r="Y40" s="83">
        <v>0.017</v>
      </c>
      <c r="Z40" s="84">
        <v>1.1557999949383462</v>
      </c>
      <c r="AA40" s="88">
        <v>67.9882349963733</v>
      </c>
      <c r="AB40" s="110">
        <v>412.2784</v>
      </c>
      <c r="AC40" s="79">
        <v>94383.453</v>
      </c>
      <c r="AD40" s="88">
        <v>228.9313556082492</v>
      </c>
      <c r="AE40" s="79"/>
      <c r="AF40" s="79"/>
      <c r="AG40" s="88"/>
      <c r="AH40" s="83">
        <v>412.2784</v>
      </c>
      <c r="AI40" s="81">
        <v>94383.453</v>
      </c>
      <c r="AJ40" s="88">
        <v>228.9313556082492</v>
      </c>
      <c r="AK40" s="110">
        <v>49.032</v>
      </c>
      <c r="AL40" s="79">
        <v>487.956</v>
      </c>
      <c r="AM40" s="88">
        <v>9.951786588350465</v>
      </c>
      <c r="AN40" s="110">
        <v>22.93</v>
      </c>
      <c r="AO40" s="79">
        <v>3845.887</v>
      </c>
      <c r="AP40" s="91">
        <v>167.72293938072394</v>
      </c>
      <c r="AQ40" s="614"/>
    </row>
    <row r="41" spans="1:43" ht="27" customHeight="1">
      <c r="A41" s="600"/>
      <c r="B41" s="601"/>
      <c r="C41" s="602" t="s">
        <v>29</v>
      </c>
      <c r="D41" s="66">
        <v>89.66699958391703</v>
      </c>
      <c r="E41" s="163">
        <v>173.323</v>
      </c>
      <c r="F41" s="612">
        <f t="shared" si="8"/>
        <v>262.98999958391704</v>
      </c>
      <c r="G41" s="226">
        <v>37083.762</v>
      </c>
      <c r="H41" s="67"/>
      <c r="I41" s="612">
        <f t="shared" si="9"/>
        <v>37083.762</v>
      </c>
      <c r="J41" s="226">
        <v>300.385</v>
      </c>
      <c r="K41" s="226">
        <v>46352.971</v>
      </c>
      <c r="L41" s="613">
        <f t="shared" si="0"/>
        <v>84000.10799958391</v>
      </c>
      <c r="M41" s="607"/>
      <c r="N41" s="674"/>
      <c r="O41" s="681"/>
      <c r="P41" s="449">
        <v>129.9379</v>
      </c>
      <c r="Q41" s="450">
        <v>18959.305</v>
      </c>
      <c r="R41" s="451">
        <v>145.91050801960012</v>
      </c>
      <c r="S41" s="452"/>
      <c r="T41" s="450"/>
      <c r="U41" s="454"/>
      <c r="V41" s="450">
        <v>0.0116</v>
      </c>
      <c r="W41" s="450">
        <v>2.436</v>
      </c>
      <c r="X41" s="454">
        <v>210</v>
      </c>
      <c r="Y41" s="449">
        <v>0.0116</v>
      </c>
      <c r="Z41" s="450">
        <v>2.436</v>
      </c>
      <c r="AA41" s="454">
        <v>210</v>
      </c>
      <c r="AB41" s="457">
        <v>95.2138</v>
      </c>
      <c r="AC41" s="450">
        <v>15875.827</v>
      </c>
      <c r="AD41" s="454">
        <v>166.73871854710134</v>
      </c>
      <c r="AE41" s="450"/>
      <c r="AF41" s="450"/>
      <c r="AG41" s="454"/>
      <c r="AH41" s="449">
        <v>95.2138</v>
      </c>
      <c r="AI41" s="453">
        <v>15875.827</v>
      </c>
      <c r="AJ41" s="454">
        <v>166.73871854710134</v>
      </c>
      <c r="AK41" s="457">
        <v>7.756</v>
      </c>
      <c r="AL41" s="450">
        <v>59.937</v>
      </c>
      <c r="AM41" s="454">
        <v>7.727823620422898</v>
      </c>
      <c r="AN41" s="457">
        <v>26.9565</v>
      </c>
      <c r="AO41" s="450">
        <v>3021.105</v>
      </c>
      <c r="AP41" s="455">
        <v>112.07334038172613</v>
      </c>
      <c r="AQ41" s="614"/>
    </row>
    <row r="42" spans="1:43" ht="27" customHeight="1">
      <c r="A42" s="607" t="s">
        <v>67</v>
      </c>
      <c r="B42" s="1"/>
      <c r="C42" s="616" t="s">
        <v>24</v>
      </c>
      <c r="D42" s="31">
        <v>1.157</v>
      </c>
      <c r="E42" s="158">
        <v>0.2128</v>
      </c>
      <c r="F42" s="609">
        <f t="shared" si="8"/>
        <v>1.3698000000000001</v>
      </c>
      <c r="G42" s="225">
        <v>280.7716</v>
      </c>
      <c r="H42" s="40"/>
      <c r="I42" s="609">
        <f t="shared" si="9"/>
        <v>280.7716</v>
      </c>
      <c r="J42" s="225">
        <v>35.9401</v>
      </c>
      <c r="K42" s="225">
        <v>52.6618</v>
      </c>
      <c r="L42" s="610">
        <f t="shared" si="0"/>
        <v>370.7433</v>
      </c>
      <c r="M42" s="607"/>
      <c r="N42" s="677"/>
      <c r="O42" s="682"/>
      <c r="P42" s="100">
        <v>372.6837204541553</v>
      </c>
      <c r="Q42" s="93">
        <v>520.6860262018831</v>
      </c>
      <c r="R42" s="93">
        <v>139.71257600610272</v>
      </c>
      <c r="S42" s="101"/>
      <c r="T42" s="102"/>
      <c r="U42" s="93"/>
      <c r="V42" s="103">
        <v>51.724137931034484</v>
      </c>
      <c r="W42" s="104">
        <v>2.6683087027914616</v>
      </c>
      <c r="X42" s="93">
        <v>5.158730158730159</v>
      </c>
      <c r="Y42" s="100">
        <v>146.55172413793105</v>
      </c>
      <c r="Z42" s="93">
        <v>47.446633618158714</v>
      </c>
      <c r="AA42" s="93">
        <v>32.375349998272995</v>
      </c>
      <c r="AB42" s="105">
        <v>433.00277900892513</v>
      </c>
      <c r="AC42" s="102">
        <v>594.5104655020491</v>
      </c>
      <c r="AD42" s="93">
        <v>137.29945726047984</v>
      </c>
      <c r="AE42" s="102"/>
      <c r="AF42" s="106"/>
      <c r="AG42" s="93"/>
      <c r="AH42" s="100">
        <v>433.00277900892513</v>
      </c>
      <c r="AI42" s="103">
        <v>594.5104655020491</v>
      </c>
      <c r="AJ42" s="93">
        <v>137.29945726047984</v>
      </c>
      <c r="AK42" s="107">
        <v>632.1815368746776</v>
      </c>
      <c r="AL42" s="93">
        <v>814.1148205615897</v>
      </c>
      <c r="AM42" s="93">
        <v>128.77864554323077</v>
      </c>
      <c r="AN42" s="107">
        <v>85.06297182497728</v>
      </c>
      <c r="AO42" s="104">
        <v>127.30067309808828</v>
      </c>
      <c r="AP42" s="108">
        <v>149.65462688044556</v>
      </c>
      <c r="AQ42" s="614"/>
    </row>
    <row r="43" spans="1:43" ht="27" customHeight="1">
      <c r="A43" s="600"/>
      <c r="B43" s="601"/>
      <c r="C43" s="602" t="s">
        <v>29</v>
      </c>
      <c r="D43" s="66">
        <v>472.0841978093814</v>
      </c>
      <c r="E43" s="163">
        <v>57.417</v>
      </c>
      <c r="F43" s="612">
        <f t="shared" si="8"/>
        <v>529.5011978093814</v>
      </c>
      <c r="G43" s="226">
        <v>67300.588</v>
      </c>
      <c r="H43" s="67"/>
      <c r="I43" s="612">
        <f t="shared" si="9"/>
        <v>67300.588</v>
      </c>
      <c r="J43" s="226">
        <v>7086.906</v>
      </c>
      <c r="K43" s="226">
        <v>9208.507</v>
      </c>
      <c r="L43" s="613">
        <f t="shared" si="0"/>
        <v>84125.50219780939</v>
      </c>
      <c r="M43" s="607"/>
      <c r="N43" s="674" t="s">
        <v>68</v>
      </c>
      <c r="O43" s="673"/>
      <c r="P43" s="459">
        <v>21.131999999999998</v>
      </c>
      <c r="Q43" s="460">
        <v>4026.897</v>
      </c>
      <c r="R43" s="461">
        <v>190.559199318569</v>
      </c>
      <c r="S43" s="462"/>
      <c r="T43" s="463"/>
      <c r="U43" s="464"/>
      <c r="V43" s="465"/>
      <c r="W43" s="465"/>
      <c r="X43" s="464"/>
      <c r="Y43" s="459"/>
      <c r="Z43" s="460"/>
      <c r="AA43" s="464"/>
      <c r="AB43" s="466">
        <v>20.549</v>
      </c>
      <c r="AC43" s="465">
        <v>4022.776</v>
      </c>
      <c r="AD43" s="464">
        <v>195.7650493941311</v>
      </c>
      <c r="AE43" s="465"/>
      <c r="AF43" s="465"/>
      <c r="AG43" s="464"/>
      <c r="AH43" s="459">
        <v>20.549</v>
      </c>
      <c r="AI43" s="463">
        <v>4022.776</v>
      </c>
      <c r="AJ43" s="464">
        <v>195.7650493941311</v>
      </c>
      <c r="AK43" s="466"/>
      <c r="AL43" s="465"/>
      <c r="AM43" s="464"/>
      <c r="AN43" s="466">
        <v>0.583</v>
      </c>
      <c r="AO43" s="465">
        <v>4.121</v>
      </c>
      <c r="AP43" s="467">
        <v>7.068610634648372</v>
      </c>
      <c r="AQ43" s="614"/>
    </row>
    <row r="44" spans="1:43" ht="27" customHeight="1">
      <c r="A44" s="607" t="s">
        <v>69</v>
      </c>
      <c r="B44" s="1"/>
      <c r="C44" s="616" t="s">
        <v>24</v>
      </c>
      <c r="D44" s="31"/>
      <c r="E44" s="158"/>
      <c r="F44" s="609"/>
      <c r="G44" s="225"/>
      <c r="H44" s="40"/>
      <c r="I44" s="609"/>
      <c r="J44" s="225"/>
      <c r="K44" s="225"/>
      <c r="L44" s="610"/>
      <c r="M44" s="607"/>
      <c r="N44" s="674"/>
      <c r="O44" s="673"/>
      <c r="P44" s="92">
        <v>4.374</v>
      </c>
      <c r="Q44" s="80">
        <v>583.8950000000001</v>
      </c>
      <c r="R44" s="93">
        <v>133.49222679469597</v>
      </c>
      <c r="S44" s="112"/>
      <c r="T44" s="80"/>
      <c r="U44" s="95"/>
      <c r="V44" s="80">
        <v>0.004</v>
      </c>
      <c r="W44" s="80">
        <v>0.042</v>
      </c>
      <c r="X44" s="95">
        <v>10.5</v>
      </c>
      <c r="Y44" s="92">
        <v>0.004</v>
      </c>
      <c r="Z44" s="80">
        <v>0.042</v>
      </c>
      <c r="AA44" s="95">
        <v>10.5</v>
      </c>
      <c r="AB44" s="97">
        <v>3.605</v>
      </c>
      <c r="AC44" s="80">
        <v>555.571</v>
      </c>
      <c r="AD44" s="95">
        <v>154.1112343966713</v>
      </c>
      <c r="AE44" s="80"/>
      <c r="AF44" s="80"/>
      <c r="AG44" s="95"/>
      <c r="AH44" s="92">
        <v>3.605</v>
      </c>
      <c r="AI44" s="82">
        <v>555.571</v>
      </c>
      <c r="AJ44" s="95">
        <v>154.1112343966713</v>
      </c>
      <c r="AK44" s="97"/>
      <c r="AL44" s="80"/>
      <c r="AM44" s="95"/>
      <c r="AN44" s="97">
        <v>0.765</v>
      </c>
      <c r="AO44" s="80">
        <v>28.282</v>
      </c>
      <c r="AP44" s="99">
        <v>36.96993464052287</v>
      </c>
      <c r="AQ44" s="614"/>
    </row>
    <row r="45" spans="1:43" ht="27" customHeight="1">
      <c r="A45" s="600"/>
      <c r="B45" s="601"/>
      <c r="C45" s="602" t="s">
        <v>29</v>
      </c>
      <c r="D45" s="66"/>
      <c r="E45" s="163"/>
      <c r="F45" s="612"/>
      <c r="G45" s="226"/>
      <c r="H45" s="67"/>
      <c r="I45" s="612"/>
      <c r="J45" s="226"/>
      <c r="K45" s="226"/>
      <c r="L45" s="613"/>
      <c r="M45" s="607"/>
      <c r="N45" s="677"/>
      <c r="O45" s="678"/>
      <c r="P45" s="100">
        <v>483.1275720164609</v>
      </c>
      <c r="Q45" s="93">
        <v>689.6611548309198</v>
      </c>
      <c r="R45" s="93">
        <v>142.74928502888716</v>
      </c>
      <c r="S45" s="101"/>
      <c r="T45" s="102"/>
      <c r="U45" s="93"/>
      <c r="V45" s="103"/>
      <c r="W45" s="104"/>
      <c r="X45" s="93"/>
      <c r="Y45" s="100"/>
      <c r="Z45" s="93"/>
      <c r="AA45" s="93"/>
      <c r="AB45" s="105">
        <v>570.0138696255201</v>
      </c>
      <c r="AC45" s="102">
        <v>724.0795505884936</v>
      </c>
      <c r="AD45" s="93">
        <v>127.02840916207694</v>
      </c>
      <c r="AE45" s="102"/>
      <c r="AF45" s="106"/>
      <c r="AG45" s="93"/>
      <c r="AH45" s="100">
        <v>570.0138696255201</v>
      </c>
      <c r="AI45" s="103">
        <v>724.0795505884936</v>
      </c>
      <c r="AJ45" s="93">
        <v>127.02840916207694</v>
      </c>
      <c r="AK45" s="107"/>
      <c r="AL45" s="93"/>
      <c r="AM45" s="93"/>
      <c r="AN45" s="107">
        <v>76.20915032679738</v>
      </c>
      <c r="AO45" s="104">
        <v>14.571105296655118</v>
      </c>
      <c r="AP45" s="108">
        <v>19.119889454444543</v>
      </c>
      <c r="AQ45" s="614"/>
    </row>
    <row r="46" spans="1:43" ht="27" customHeight="1">
      <c r="A46" s="607" t="s">
        <v>70</v>
      </c>
      <c r="B46" s="1"/>
      <c r="C46" s="616" t="s">
        <v>24</v>
      </c>
      <c r="D46" s="31"/>
      <c r="E46" s="158"/>
      <c r="F46" s="609"/>
      <c r="G46" s="225"/>
      <c r="H46" s="40"/>
      <c r="I46" s="609"/>
      <c r="J46" s="543">
        <v>0</v>
      </c>
      <c r="K46" s="225"/>
      <c r="L46" s="543">
        <v>0</v>
      </c>
      <c r="M46" s="607"/>
      <c r="N46" s="674" t="s">
        <v>71</v>
      </c>
      <c r="O46" s="673"/>
      <c r="P46" s="83">
        <v>220.5691</v>
      </c>
      <c r="Q46" s="84">
        <v>117849.62702019601</v>
      </c>
      <c r="R46" s="85">
        <v>534.2979910612866</v>
      </c>
      <c r="S46" s="109">
        <v>31.8023</v>
      </c>
      <c r="T46" s="81">
        <v>21508.02602019602</v>
      </c>
      <c r="U46" s="88">
        <v>676.3041044262843</v>
      </c>
      <c r="V46" s="79">
        <v>20.9951</v>
      </c>
      <c r="W46" s="79">
        <v>13783.133</v>
      </c>
      <c r="X46" s="88">
        <v>656.4928483312773</v>
      </c>
      <c r="Y46" s="83">
        <v>52.797399999999996</v>
      </c>
      <c r="Z46" s="84">
        <v>35291.15902019602</v>
      </c>
      <c r="AA46" s="88">
        <v>668.4260781818049</v>
      </c>
      <c r="AB46" s="110">
        <v>154.4445</v>
      </c>
      <c r="AC46" s="79">
        <v>74662.491</v>
      </c>
      <c r="AD46" s="88">
        <v>483.42602682517014</v>
      </c>
      <c r="AE46" s="79"/>
      <c r="AF46" s="79"/>
      <c r="AG46" s="88"/>
      <c r="AH46" s="83">
        <v>154.4445</v>
      </c>
      <c r="AI46" s="81">
        <v>74662.491</v>
      </c>
      <c r="AJ46" s="88">
        <v>483.42602682517014</v>
      </c>
      <c r="AK46" s="110">
        <v>5.9949</v>
      </c>
      <c r="AL46" s="79">
        <v>4535.274</v>
      </c>
      <c r="AM46" s="88">
        <v>756.5220437371767</v>
      </c>
      <c r="AN46" s="110">
        <v>7.3323</v>
      </c>
      <c r="AO46" s="79">
        <v>3360.703</v>
      </c>
      <c r="AP46" s="91">
        <v>458.3422664102669</v>
      </c>
      <c r="AQ46" s="614"/>
    </row>
    <row r="47" spans="1:43" ht="27" customHeight="1">
      <c r="A47" s="600"/>
      <c r="B47" s="601"/>
      <c r="C47" s="602" t="s">
        <v>29</v>
      </c>
      <c r="D47" s="66"/>
      <c r="E47" s="163"/>
      <c r="F47" s="612"/>
      <c r="G47" s="226"/>
      <c r="H47" s="67"/>
      <c r="I47" s="612"/>
      <c r="J47" s="226">
        <v>4.536</v>
      </c>
      <c r="K47" s="226"/>
      <c r="L47" s="613">
        <f t="shared" si="0"/>
        <v>4.536</v>
      </c>
      <c r="M47" s="607"/>
      <c r="N47" s="674"/>
      <c r="O47" s="681"/>
      <c r="P47" s="449">
        <v>123.93029999999999</v>
      </c>
      <c r="Q47" s="450">
        <v>58752.471876326286</v>
      </c>
      <c r="R47" s="451">
        <v>474.07673407008855</v>
      </c>
      <c r="S47" s="452">
        <v>15.4157</v>
      </c>
      <c r="T47" s="450">
        <v>11253.685876326279</v>
      </c>
      <c r="U47" s="454">
        <v>730.0145874871903</v>
      </c>
      <c r="V47" s="450">
        <v>13.9787</v>
      </c>
      <c r="W47" s="450">
        <v>11568.828</v>
      </c>
      <c r="X47" s="454">
        <v>827.6039975104981</v>
      </c>
      <c r="Y47" s="449">
        <v>29.394399999999997</v>
      </c>
      <c r="Z47" s="450">
        <v>22822.51387632628</v>
      </c>
      <c r="AA47" s="454">
        <v>776.4238724493878</v>
      </c>
      <c r="AB47" s="457">
        <v>88.8877</v>
      </c>
      <c r="AC47" s="450">
        <v>33458.982</v>
      </c>
      <c r="AD47" s="454">
        <v>376.41858209853564</v>
      </c>
      <c r="AE47" s="450"/>
      <c r="AF47" s="450"/>
      <c r="AG47" s="454"/>
      <c r="AH47" s="449">
        <v>88.8877</v>
      </c>
      <c r="AI47" s="453">
        <v>33458.982</v>
      </c>
      <c r="AJ47" s="454">
        <v>376.41858209853564</v>
      </c>
      <c r="AK47" s="457">
        <v>0.0355</v>
      </c>
      <c r="AL47" s="450">
        <v>22.05</v>
      </c>
      <c r="AM47" s="454">
        <v>621.1267605633803</v>
      </c>
      <c r="AN47" s="457">
        <v>5.6127</v>
      </c>
      <c r="AO47" s="450">
        <v>2448.926</v>
      </c>
      <c r="AP47" s="455">
        <v>436.3187057922212</v>
      </c>
      <c r="AQ47" s="614"/>
    </row>
    <row r="48" spans="1:43" ht="27" customHeight="1">
      <c r="A48" s="607" t="s">
        <v>72</v>
      </c>
      <c r="B48" s="1"/>
      <c r="C48" s="616" t="s">
        <v>24</v>
      </c>
      <c r="D48" s="31"/>
      <c r="E48" s="158"/>
      <c r="F48" s="609"/>
      <c r="G48" s="225">
        <v>0.0326</v>
      </c>
      <c r="H48" s="40"/>
      <c r="I48" s="609">
        <f t="shared" si="9"/>
        <v>0.0326</v>
      </c>
      <c r="J48" s="225"/>
      <c r="K48" s="225"/>
      <c r="L48" s="610">
        <f t="shared" si="0"/>
        <v>0.0326</v>
      </c>
      <c r="M48" s="607"/>
      <c r="N48" s="677"/>
      <c r="O48" s="682"/>
      <c r="P48" s="100">
        <v>177.9783475066227</v>
      </c>
      <c r="Q48" s="93">
        <v>200.58667023962667</v>
      </c>
      <c r="R48" s="93">
        <v>112.70285012178951</v>
      </c>
      <c r="S48" s="101">
        <v>206.29812463916656</v>
      </c>
      <c r="T48" s="102">
        <v>191.11983626130169</v>
      </c>
      <c r="U48" s="93">
        <v>92.64254660365285</v>
      </c>
      <c r="V48" s="103">
        <v>150.19350869537226</v>
      </c>
      <c r="W48" s="104">
        <v>119.1402707344253</v>
      </c>
      <c r="X48" s="93">
        <v>79.32451393493297</v>
      </c>
      <c r="Y48" s="100">
        <v>179.61720599842147</v>
      </c>
      <c r="Z48" s="93">
        <v>154.6330926182651</v>
      </c>
      <c r="AA48" s="93">
        <v>86.09035629895281</v>
      </c>
      <c r="AB48" s="105">
        <v>173.75238643816863</v>
      </c>
      <c r="AC48" s="102">
        <v>223.14633182802748</v>
      </c>
      <c r="AD48" s="93">
        <v>128.427779555958</v>
      </c>
      <c r="AE48" s="102"/>
      <c r="AF48" s="106"/>
      <c r="AG48" s="93"/>
      <c r="AH48" s="100">
        <v>173.75238643816863</v>
      </c>
      <c r="AI48" s="103">
        <v>223.14633182802748</v>
      </c>
      <c r="AJ48" s="93">
        <v>128.427779555958</v>
      </c>
      <c r="AK48" s="107">
        <v>16887.04225352113</v>
      </c>
      <c r="AL48" s="93">
        <v>20568.136054421768</v>
      </c>
      <c r="AM48" s="93">
        <v>121.79833357219849</v>
      </c>
      <c r="AN48" s="107">
        <v>130.637661018761</v>
      </c>
      <c r="AO48" s="104">
        <v>137.23170892056356</v>
      </c>
      <c r="AP48" s="108">
        <v>105.04758570413746</v>
      </c>
      <c r="AQ48" s="614"/>
    </row>
    <row r="49" spans="1:43" ht="27" customHeight="1">
      <c r="A49" s="600"/>
      <c r="B49" s="601"/>
      <c r="C49" s="602" t="s">
        <v>29</v>
      </c>
      <c r="D49" s="66"/>
      <c r="E49" s="163"/>
      <c r="F49" s="612"/>
      <c r="G49" s="226">
        <v>5.574</v>
      </c>
      <c r="H49" s="67"/>
      <c r="I49" s="612">
        <f t="shared" si="9"/>
        <v>5.574</v>
      </c>
      <c r="J49" s="226"/>
      <c r="K49" s="226"/>
      <c r="L49" s="613">
        <f t="shared" si="0"/>
        <v>5.574</v>
      </c>
      <c r="M49" s="607"/>
      <c r="N49" s="674" t="s">
        <v>73</v>
      </c>
      <c r="O49" s="681"/>
      <c r="P49" s="459">
        <v>62.49170000000001</v>
      </c>
      <c r="Q49" s="460">
        <v>29988.379463473542</v>
      </c>
      <c r="R49" s="461">
        <v>479.8777991873087</v>
      </c>
      <c r="S49" s="462">
        <v>4.776700000000002</v>
      </c>
      <c r="T49" s="463">
        <v>3561.495463473544</v>
      </c>
      <c r="U49" s="464">
        <v>745.5974759716003</v>
      </c>
      <c r="V49" s="465">
        <v>2.4593999999999987</v>
      </c>
      <c r="W49" s="465">
        <v>1747.786</v>
      </c>
      <c r="X49" s="464">
        <v>710.655444417338</v>
      </c>
      <c r="Y49" s="459">
        <v>7.2361</v>
      </c>
      <c r="Z49" s="460">
        <v>5309.281463473544</v>
      </c>
      <c r="AA49" s="464">
        <v>733.7214056568516</v>
      </c>
      <c r="AB49" s="466">
        <v>52.81620000000001</v>
      </c>
      <c r="AC49" s="465">
        <v>21615.674</v>
      </c>
      <c r="AD49" s="464">
        <v>409.2621960686304</v>
      </c>
      <c r="AE49" s="465"/>
      <c r="AF49" s="465"/>
      <c r="AG49" s="461"/>
      <c r="AH49" s="459">
        <v>52.81620000000001</v>
      </c>
      <c r="AI49" s="463">
        <v>21615.674</v>
      </c>
      <c r="AJ49" s="464">
        <v>409.2621960686304</v>
      </c>
      <c r="AK49" s="466">
        <v>1.7983000000000002</v>
      </c>
      <c r="AL49" s="465">
        <v>2774.3679999999995</v>
      </c>
      <c r="AM49" s="464">
        <v>1542.772618584218</v>
      </c>
      <c r="AN49" s="466">
        <v>0.6410999999999998</v>
      </c>
      <c r="AO49" s="465">
        <v>289.05600000000004</v>
      </c>
      <c r="AP49" s="467">
        <v>450.875058493215</v>
      </c>
      <c r="AQ49" s="614"/>
    </row>
    <row r="50" spans="1:43" ht="27" customHeight="1">
      <c r="A50" s="607" t="s">
        <v>74</v>
      </c>
      <c r="B50" s="1"/>
      <c r="C50" s="616" t="s">
        <v>24</v>
      </c>
      <c r="D50" s="31">
        <v>11.3924</v>
      </c>
      <c r="E50" s="158">
        <v>180.033</v>
      </c>
      <c r="F50" s="609">
        <f t="shared" si="8"/>
        <v>191.4254</v>
      </c>
      <c r="G50" s="225">
        <v>849.3194</v>
      </c>
      <c r="H50" s="40"/>
      <c r="I50" s="609">
        <f t="shared" si="9"/>
        <v>849.3194</v>
      </c>
      <c r="J50" s="225">
        <v>948.5075</v>
      </c>
      <c r="K50" s="225">
        <v>1029.7725</v>
      </c>
      <c r="L50" s="610">
        <f t="shared" si="0"/>
        <v>3019.0248</v>
      </c>
      <c r="M50" s="607"/>
      <c r="N50" s="674" t="s">
        <v>75</v>
      </c>
      <c r="O50" s="681"/>
      <c r="P50" s="92">
        <v>37.93729999999999</v>
      </c>
      <c r="Q50" s="80">
        <v>21871.872723814162</v>
      </c>
      <c r="R50" s="93">
        <v>576.5268673261978</v>
      </c>
      <c r="S50" s="115">
        <v>7.014999999999999</v>
      </c>
      <c r="T50" s="114">
        <v>5233.687723814161</v>
      </c>
      <c r="U50" s="95">
        <v>746.0709513633873</v>
      </c>
      <c r="V50" s="114">
        <v>6.696200000000001</v>
      </c>
      <c r="W50" s="114">
        <v>5544.124000000002</v>
      </c>
      <c r="X50" s="93">
        <v>827.9507780532243</v>
      </c>
      <c r="Y50" s="92">
        <v>13.7112</v>
      </c>
      <c r="Z50" s="80">
        <v>10777.811723814162</v>
      </c>
      <c r="AA50" s="95">
        <v>786.0589681292785</v>
      </c>
      <c r="AB50" s="113">
        <v>22.6819</v>
      </c>
      <c r="AC50" s="114">
        <v>9090.534</v>
      </c>
      <c r="AD50" s="95">
        <v>400.7836204198061</v>
      </c>
      <c r="AE50" s="114"/>
      <c r="AF50" s="114"/>
      <c r="AG50" s="93"/>
      <c r="AH50" s="92">
        <v>22.6819</v>
      </c>
      <c r="AI50" s="82">
        <v>9090.534</v>
      </c>
      <c r="AJ50" s="95">
        <v>400.7836204198061</v>
      </c>
      <c r="AK50" s="113">
        <v>0.9524</v>
      </c>
      <c r="AL50" s="114">
        <v>1669.315</v>
      </c>
      <c r="AM50" s="95">
        <v>1752.7456950860983</v>
      </c>
      <c r="AN50" s="113">
        <v>0.5918000000000001</v>
      </c>
      <c r="AO50" s="114">
        <v>334.212</v>
      </c>
      <c r="AP50" s="99">
        <v>564.7380871916187</v>
      </c>
      <c r="AQ50" s="614"/>
    </row>
    <row r="51" spans="1:43" ht="27" customHeight="1">
      <c r="A51" s="600"/>
      <c r="B51" s="601"/>
      <c r="C51" s="602" t="s">
        <v>29</v>
      </c>
      <c r="D51" s="66">
        <v>800.3404762861694</v>
      </c>
      <c r="E51" s="163">
        <v>12820.324</v>
      </c>
      <c r="F51" s="612">
        <f t="shared" si="8"/>
        <v>13620.66447628617</v>
      </c>
      <c r="G51" s="226">
        <v>73904.504</v>
      </c>
      <c r="H51" s="67"/>
      <c r="I51" s="612">
        <f t="shared" si="9"/>
        <v>73904.504</v>
      </c>
      <c r="J51" s="226">
        <v>56455.439</v>
      </c>
      <c r="K51" s="226">
        <v>78067.665</v>
      </c>
      <c r="L51" s="613">
        <f t="shared" si="0"/>
        <v>222048.27247628616</v>
      </c>
      <c r="M51" s="607"/>
      <c r="N51" s="677"/>
      <c r="O51" s="682"/>
      <c r="P51" s="100">
        <v>164.72363610483617</v>
      </c>
      <c r="Q51" s="93">
        <v>137.1093360049691</v>
      </c>
      <c r="R51" s="93">
        <v>83.23598194354311</v>
      </c>
      <c r="S51" s="101">
        <v>68.09265858873846</v>
      </c>
      <c r="T51" s="102">
        <v>68.0494452748516</v>
      </c>
      <c r="U51" s="93">
        <v>99.93653748468269</v>
      </c>
      <c r="V51" s="103">
        <v>36.728293659090205</v>
      </c>
      <c r="W51" s="104">
        <v>31.525016395737172</v>
      </c>
      <c r="X51" s="93">
        <v>85.83305472437807</v>
      </c>
      <c r="Y51" s="100">
        <v>52.77510356496878</v>
      </c>
      <c r="Z51" s="93">
        <v>49.26121924863836</v>
      </c>
      <c r="AA51" s="93">
        <v>93.34177655946301</v>
      </c>
      <c r="AB51" s="105">
        <v>232.85615402589735</v>
      </c>
      <c r="AC51" s="102">
        <v>237.78222489459915</v>
      </c>
      <c r="AD51" s="93">
        <v>102.11549954061078</v>
      </c>
      <c r="AE51" s="102"/>
      <c r="AF51" s="106"/>
      <c r="AG51" s="93"/>
      <c r="AH51" s="100">
        <v>232.85615402589735</v>
      </c>
      <c r="AI51" s="103">
        <v>237.78222489459915</v>
      </c>
      <c r="AJ51" s="93">
        <v>102.11549954061078</v>
      </c>
      <c r="AK51" s="107">
        <v>188.8177236455271</v>
      </c>
      <c r="AL51" s="93">
        <v>166.19799139167858</v>
      </c>
      <c r="AM51" s="93">
        <v>88.02033420532429</v>
      </c>
      <c r="AN51" s="107">
        <v>108.33051706657648</v>
      </c>
      <c r="AO51" s="104">
        <v>86.48881548238843</v>
      </c>
      <c r="AP51" s="108">
        <v>79.83790516686555</v>
      </c>
      <c r="AQ51" s="614"/>
    </row>
    <row r="52" spans="1:43" ht="27" customHeight="1">
      <c r="A52" s="607" t="s">
        <v>76</v>
      </c>
      <c r="B52" s="1"/>
      <c r="C52" s="616" t="s">
        <v>24</v>
      </c>
      <c r="D52" s="31"/>
      <c r="E52" s="158">
        <v>0.11</v>
      </c>
      <c r="F52" s="609">
        <f t="shared" si="8"/>
        <v>0.11</v>
      </c>
      <c r="G52" s="225"/>
      <c r="H52" s="40"/>
      <c r="I52" s="609"/>
      <c r="J52" s="225"/>
      <c r="K52" s="225"/>
      <c r="L52" s="610">
        <f t="shared" si="0"/>
        <v>0.11</v>
      </c>
      <c r="M52" s="607"/>
      <c r="N52" s="674" t="s">
        <v>77</v>
      </c>
      <c r="O52" s="673"/>
      <c r="P52" s="83">
        <v>15.0065</v>
      </c>
      <c r="Q52" s="84">
        <v>765.42</v>
      </c>
      <c r="R52" s="85">
        <v>51.005897444440734</v>
      </c>
      <c r="S52" s="109"/>
      <c r="T52" s="81"/>
      <c r="U52" s="88"/>
      <c r="V52" s="79"/>
      <c r="W52" s="79"/>
      <c r="X52" s="88"/>
      <c r="Y52" s="83"/>
      <c r="Z52" s="84"/>
      <c r="AA52" s="88"/>
      <c r="AB52" s="110"/>
      <c r="AC52" s="79"/>
      <c r="AD52" s="88"/>
      <c r="AE52" s="79"/>
      <c r="AF52" s="79"/>
      <c r="AG52" s="88"/>
      <c r="AH52" s="83"/>
      <c r="AI52" s="81"/>
      <c r="AJ52" s="88"/>
      <c r="AK52" s="110">
        <v>0.0065</v>
      </c>
      <c r="AL52" s="79">
        <v>12.12</v>
      </c>
      <c r="AM52" s="88">
        <v>1864.6153846153845</v>
      </c>
      <c r="AN52" s="110">
        <v>15</v>
      </c>
      <c r="AO52" s="79">
        <v>753.3</v>
      </c>
      <c r="AP52" s="91">
        <v>50.22</v>
      </c>
      <c r="AQ52" s="614"/>
    </row>
    <row r="53" spans="1:43" ht="27" customHeight="1">
      <c r="A53" s="600"/>
      <c r="B53" s="601"/>
      <c r="C53" s="602" t="s">
        <v>29</v>
      </c>
      <c r="D53" s="66"/>
      <c r="E53" s="163">
        <v>98.28</v>
      </c>
      <c r="F53" s="612">
        <f t="shared" si="8"/>
        <v>98.28</v>
      </c>
      <c r="G53" s="226"/>
      <c r="H53" s="67"/>
      <c r="I53" s="612"/>
      <c r="J53" s="226"/>
      <c r="K53" s="226"/>
      <c r="L53" s="613">
        <f t="shared" si="0"/>
        <v>98.28</v>
      </c>
      <c r="M53" s="607"/>
      <c r="N53" s="674"/>
      <c r="O53" s="673"/>
      <c r="P53" s="449">
        <v>0.07</v>
      </c>
      <c r="Q53" s="450">
        <v>2.473</v>
      </c>
      <c r="R53" s="451">
        <v>35.32857142857142</v>
      </c>
      <c r="S53" s="452"/>
      <c r="T53" s="450"/>
      <c r="U53" s="454"/>
      <c r="V53" s="450"/>
      <c r="W53" s="450"/>
      <c r="X53" s="451"/>
      <c r="Y53" s="449"/>
      <c r="Z53" s="450"/>
      <c r="AA53" s="454"/>
      <c r="AB53" s="457"/>
      <c r="AC53" s="450"/>
      <c r="AD53" s="454"/>
      <c r="AE53" s="450"/>
      <c r="AF53" s="450"/>
      <c r="AG53" s="454"/>
      <c r="AH53" s="449"/>
      <c r="AI53" s="453"/>
      <c r="AJ53" s="454"/>
      <c r="AK53" s="457">
        <v>0.07</v>
      </c>
      <c r="AL53" s="450">
        <v>2.473</v>
      </c>
      <c r="AM53" s="454">
        <v>35.32857142857142</v>
      </c>
      <c r="AN53" s="457"/>
      <c r="AO53" s="450"/>
      <c r="AP53" s="455"/>
      <c r="AQ53" s="614"/>
    </row>
    <row r="54" spans="1:43" ht="27" customHeight="1">
      <c r="A54" s="607" t="s">
        <v>78</v>
      </c>
      <c r="B54" s="1"/>
      <c r="C54" s="616" t="s">
        <v>24</v>
      </c>
      <c r="D54" s="31"/>
      <c r="E54" s="158">
        <v>0.0023</v>
      </c>
      <c r="F54" s="609">
        <f t="shared" si="8"/>
        <v>0.0023</v>
      </c>
      <c r="G54" s="225">
        <v>0.508</v>
      </c>
      <c r="H54" s="40"/>
      <c r="I54" s="609">
        <f t="shared" si="9"/>
        <v>0.508</v>
      </c>
      <c r="J54" s="225">
        <v>1.5408</v>
      </c>
      <c r="K54" s="225">
        <v>3087.0113</v>
      </c>
      <c r="L54" s="610">
        <f t="shared" si="0"/>
        <v>3089.0624000000003</v>
      </c>
      <c r="M54" s="607"/>
      <c r="N54" s="677"/>
      <c r="O54" s="678"/>
      <c r="P54" s="100">
        <v>21437.857142857145</v>
      </c>
      <c r="Q54" s="93">
        <v>30951.071572988276</v>
      </c>
      <c r="R54" s="93">
        <v>144.3757711731036</v>
      </c>
      <c r="S54" s="101"/>
      <c r="T54" s="102"/>
      <c r="U54" s="93"/>
      <c r="V54" s="103"/>
      <c r="W54" s="104"/>
      <c r="X54" s="93"/>
      <c r="Y54" s="100"/>
      <c r="Z54" s="93"/>
      <c r="AA54" s="93"/>
      <c r="AB54" s="105"/>
      <c r="AC54" s="102"/>
      <c r="AD54" s="93"/>
      <c r="AE54" s="102"/>
      <c r="AF54" s="106"/>
      <c r="AG54" s="93"/>
      <c r="AH54" s="100"/>
      <c r="AI54" s="103"/>
      <c r="AJ54" s="93"/>
      <c r="AK54" s="107">
        <v>9.285714285714285</v>
      </c>
      <c r="AL54" s="93">
        <v>490.0930044480388</v>
      </c>
      <c r="AM54" s="93">
        <v>5277.9246632865725</v>
      </c>
      <c r="AN54" s="107"/>
      <c r="AO54" s="104"/>
      <c r="AP54" s="108"/>
      <c r="AQ54" s="614"/>
    </row>
    <row r="55" spans="1:43" ht="27" customHeight="1">
      <c r="A55" s="600"/>
      <c r="B55" s="601"/>
      <c r="C55" s="602" t="s">
        <v>29</v>
      </c>
      <c r="D55" s="66"/>
      <c r="E55" s="163">
        <v>2.981</v>
      </c>
      <c r="F55" s="612">
        <f t="shared" si="8"/>
        <v>2.981</v>
      </c>
      <c r="G55" s="226">
        <v>547.828</v>
      </c>
      <c r="H55" s="67"/>
      <c r="I55" s="612">
        <f t="shared" si="9"/>
        <v>547.828</v>
      </c>
      <c r="J55" s="226">
        <v>1875.86</v>
      </c>
      <c r="K55" s="226">
        <v>1696746.712</v>
      </c>
      <c r="L55" s="613">
        <f t="shared" si="0"/>
        <v>1699173.381</v>
      </c>
      <c r="M55" s="607"/>
      <c r="N55" s="679" t="s">
        <v>79</v>
      </c>
      <c r="O55" s="673"/>
      <c r="P55" s="459">
        <v>3089.0624000000003</v>
      </c>
      <c r="Q55" s="460">
        <v>1699173.381</v>
      </c>
      <c r="R55" s="461">
        <v>550.0612033606054</v>
      </c>
      <c r="S55" s="462"/>
      <c r="T55" s="463"/>
      <c r="U55" s="464"/>
      <c r="V55" s="465">
        <v>0.0023</v>
      </c>
      <c r="W55" s="465">
        <v>2.981</v>
      </c>
      <c r="X55" s="464">
        <v>1296.086956521739</v>
      </c>
      <c r="Y55" s="459">
        <v>0.0023</v>
      </c>
      <c r="Z55" s="460">
        <v>2.981</v>
      </c>
      <c r="AA55" s="464">
        <v>1296.086956521739</v>
      </c>
      <c r="AB55" s="466">
        <v>0.508</v>
      </c>
      <c r="AC55" s="465">
        <v>547.828</v>
      </c>
      <c r="AD55" s="464">
        <v>1078.4015748031495</v>
      </c>
      <c r="AE55" s="465"/>
      <c r="AF55" s="465"/>
      <c r="AG55" s="464"/>
      <c r="AH55" s="459">
        <v>0.508</v>
      </c>
      <c r="AI55" s="463">
        <v>547.828</v>
      </c>
      <c r="AJ55" s="464">
        <v>1078.4015748031495</v>
      </c>
      <c r="AK55" s="466">
        <v>1.5408</v>
      </c>
      <c r="AL55" s="465">
        <v>1875.86</v>
      </c>
      <c r="AM55" s="464">
        <v>1217.4584631360333</v>
      </c>
      <c r="AN55" s="466">
        <v>3087.0113</v>
      </c>
      <c r="AO55" s="465">
        <v>1696746.712</v>
      </c>
      <c r="AP55" s="467">
        <v>549.6405899129686</v>
      </c>
      <c r="AQ55" s="614"/>
    </row>
    <row r="56" spans="1:43" ht="27" customHeight="1">
      <c r="A56" s="607" t="s">
        <v>128</v>
      </c>
      <c r="B56" s="615" t="s">
        <v>80</v>
      </c>
      <c r="C56" s="616" t="s">
        <v>24</v>
      </c>
      <c r="D56" s="31">
        <v>0.5749</v>
      </c>
      <c r="E56" s="158"/>
      <c r="F56" s="609">
        <f t="shared" si="8"/>
        <v>0.5749</v>
      </c>
      <c r="G56" s="225">
        <v>27.825</v>
      </c>
      <c r="H56" s="40"/>
      <c r="I56" s="609">
        <f t="shared" si="9"/>
        <v>27.825</v>
      </c>
      <c r="J56" s="225">
        <v>0.186</v>
      </c>
      <c r="K56" s="225">
        <v>8.1689</v>
      </c>
      <c r="L56" s="610">
        <f t="shared" si="0"/>
        <v>36.7548</v>
      </c>
      <c r="M56" s="607"/>
      <c r="N56" s="679"/>
      <c r="O56" s="673"/>
      <c r="P56" s="92">
        <v>3194.3589</v>
      </c>
      <c r="Q56" s="80">
        <v>1234009.0469999998</v>
      </c>
      <c r="R56" s="93">
        <v>386.3088292927885</v>
      </c>
      <c r="S56" s="112"/>
      <c r="T56" s="80"/>
      <c r="U56" s="95"/>
      <c r="V56" s="80">
        <v>0.035</v>
      </c>
      <c r="W56" s="80">
        <v>66.15</v>
      </c>
      <c r="X56" s="95">
        <v>1890</v>
      </c>
      <c r="Y56" s="92">
        <v>0.035</v>
      </c>
      <c r="Z56" s="80">
        <v>66.15</v>
      </c>
      <c r="AA56" s="95">
        <v>1890</v>
      </c>
      <c r="AB56" s="97">
        <v>0.0558</v>
      </c>
      <c r="AC56" s="80">
        <v>36.725</v>
      </c>
      <c r="AD56" s="95">
        <v>658.1541218637993</v>
      </c>
      <c r="AE56" s="80"/>
      <c r="AF56" s="80"/>
      <c r="AG56" s="95"/>
      <c r="AH56" s="92">
        <v>0.0558</v>
      </c>
      <c r="AI56" s="82">
        <v>36.725</v>
      </c>
      <c r="AJ56" s="95">
        <v>658.1541218637993</v>
      </c>
      <c r="AK56" s="97">
        <v>1.2942</v>
      </c>
      <c r="AL56" s="80">
        <v>1873.792</v>
      </c>
      <c r="AM56" s="95">
        <v>1447.8380466697572</v>
      </c>
      <c r="AN56" s="97">
        <v>3192.9739</v>
      </c>
      <c r="AO56" s="80">
        <v>1232032.38</v>
      </c>
      <c r="AP56" s="99">
        <v>385.8573288056003</v>
      </c>
      <c r="AQ56" s="614"/>
    </row>
    <row r="57" spans="1:43" ht="27" customHeight="1">
      <c r="A57" s="611" t="s">
        <v>58</v>
      </c>
      <c r="B57" s="602"/>
      <c r="C57" s="602" t="s">
        <v>29</v>
      </c>
      <c r="D57" s="66">
        <v>501.85223767124836</v>
      </c>
      <c r="E57" s="163"/>
      <c r="F57" s="612">
        <f t="shared" si="8"/>
        <v>501.85223767124836</v>
      </c>
      <c r="G57" s="226">
        <v>14253.332</v>
      </c>
      <c r="H57" s="67"/>
      <c r="I57" s="612">
        <f t="shared" si="9"/>
        <v>14253.332</v>
      </c>
      <c r="J57" s="226">
        <v>335.691</v>
      </c>
      <c r="K57" s="226">
        <v>3484.946</v>
      </c>
      <c r="L57" s="613">
        <f t="shared" si="0"/>
        <v>18575.821237671247</v>
      </c>
      <c r="M57" s="607"/>
      <c r="N57" s="677"/>
      <c r="O57" s="678"/>
      <c r="P57" s="100">
        <v>96.70367346637224</v>
      </c>
      <c r="Q57" s="93">
        <v>137.69537469201393</v>
      </c>
      <c r="R57" s="93">
        <v>142.38898043505674</v>
      </c>
      <c r="S57" s="101"/>
      <c r="T57" s="102"/>
      <c r="U57" s="93"/>
      <c r="V57" s="103">
        <v>6.571428571428571</v>
      </c>
      <c r="W57" s="104">
        <v>4.506424792139077</v>
      </c>
      <c r="X57" s="93">
        <v>68.57602944559466</v>
      </c>
      <c r="Y57" s="100">
        <v>6.571428571428571</v>
      </c>
      <c r="Z57" s="93">
        <v>4.506424792139077</v>
      </c>
      <c r="AA57" s="93">
        <v>68.57602944559466</v>
      </c>
      <c r="AB57" s="105">
        <v>910.3942652329749</v>
      </c>
      <c r="AC57" s="102">
        <v>1491.7031994554118</v>
      </c>
      <c r="AD57" s="93">
        <v>163.85243805041725</v>
      </c>
      <c r="AE57" s="102"/>
      <c r="AF57" s="106"/>
      <c r="AG57" s="93"/>
      <c r="AH57" s="100">
        <v>910.3942652329749</v>
      </c>
      <c r="AI57" s="103">
        <v>1491.7031994554118</v>
      </c>
      <c r="AJ57" s="93">
        <v>163.85243805041725</v>
      </c>
      <c r="AK57" s="107">
        <v>119.05424200278163</v>
      </c>
      <c r="AL57" s="93">
        <v>100.11036443746157</v>
      </c>
      <c r="AM57" s="93">
        <v>84.08802807305477</v>
      </c>
      <c r="AN57" s="107">
        <v>96.68138220609947</v>
      </c>
      <c r="AO57" s="104">
        <v>137.71932779883596</v>
      </c>
      <c r="AP57" s="108">
        <v>142.44658553314258</v>
      </c>
      <c r="AQ57" s="614"/>
    </row>
    <row r="58" spans="1:43" ht="27" customHeight="1">
      <c r="A58" s="611" t="s">
        <v>28</v>
      </c>
      <c r="B58" s="615" t="s">
        <v>31</v>
      </c>
      <c r="C58" s="616" t="s">
        <v>24</v>
      </c>
      <c r="D58" s="31">
        <v>0.1872</v>
      </c>
      <c r="E58" s="158">
        <v>0.3178</v>
      </c>
      <c r="F58" s="609">
        <f t="shared" si="8"/>
        <v>0.505</v>
      </c>
      <c r="G58" s="225">
        <v>0.144</v>
      </c>
      <c r="H58" s="40"/>
      <c r="I58" s="609">
        <f t="shared" si="9"/>
        <v>0.144</v>
      </c>
      <c r="J58" s="225">
        <v>0.3019</v>
      </c>
      <c r="K58" s="225">
        <v>1.137</v>
      </c>
      <c r="L58" s="610">
        <f t="shared" si="0"/>
        <v>2.0879</v>
      </c>
      <c r="M58" s="607"/>
      <c r="N58" s="672" t="s">
        <v>81</v>
      </c>
      <c r="O58" s="673"/>
      <c r="P58" s="83">
        <v>44.942299999999996</v>
      </c>
      <c r="Q58" s="84">
        <v>9249.335999803548</v>
      </c>
      <c r="R58" s="85">
        <v>205.80468733917823</v>
      </c>
      <c r="S58" s="109">
        <v>0.0365</v>
      </c>
      <c r="T58" s="81">
        <v>42.33599980354769</v>
      </c>
      <c r="U58" s="88">
        <v>1159.8904055766493</v>
      </c>
      <c r="V58" s="79">
        <v>1.9061</v>
      </c>
      <c r="W58" s="79">
        <v>993.983</v>
      </c>
      <c r="X58" s="88">
        <v>521.4747389958554</v>
      </c>
      <c r="Y58" s="83">
        <v>1.9425999999999999</v>
      </c>
      <c r="Z58" s="84">
        <v>1036.3189998035477</v>
      </c>
      <c r="AA58" s="88">
        <v>533.4700915286461</v>
      </c>
      <c r="AB58" s="110">
        <v>18.953</v>
      </c>
      <c r="AC58" s="79">
        <v>3476.301</v>
      </c>
      <c r="AD58" s="88">
        <v>183.4169260803039</v>
      </c>
      <c r="AE58" s="79"/>
      <c r="AF58" s="79"/>
      <c r="AG58" s="88"/>
      <c r="AH58" s="83">
        <v>18.953</v>
      </c>
      <c r="AI58" s="81">
        <v>3476.301</v>
      </c>
      <c r="AJ58" s="88">
        <v>183.4169260803039</v>
      </c>
      <c r="AK58" s="110">
        <v>8.1142</v>
      </c>
      <c r="AL58" s="79">
        <v>2718.768</v>
      </c>
      <c r="AM58" s="88">
        <v>335.0629760173523</v>
      </c>
      <c r="AN58" s="110">
        <v>15.9325</v>
      </c>
      <c r="AO58" s="79">
        <v>2017.948</v>
      </c>
      <c r="AP58" s="91">
        <v>126.65608033892987</v>
      </c>
      <c r="AQ58" s="614"/>
    </row>
    <row r="59" spans="1:43" ht="27" customHeight="1">
      <c r="A59" s="611" t="s">
        <v>35</v>
      </c>
      <c r="B59" s="602" t="s">
        <v>82</v>
      </c>
      <c r="C59" s="602" t="s">
        <v>29</v>
      </c>
      <c r="D59" s="66">
        <v>12.311999942868463</v>
      </c>
      <c r="E59" s="163">
        <v>203.871</v>
      </c>
      <c r="F59" s="612">
        <f t="shared" si="8"/>
        <v>216.18299994286846</v>
      </c>
      <c r="G59" s="226">
        <v>201.569</v>
      </c>
      <c r="H59" s="67"/>
      <c r="I59" s="612">
        <f t="shared" si="9"/>
        <v>201.569</v>
      </c>
      <c r="J59" s="226">
        <v>193.464</v>
      </c>
      <c r="K59" s="226">
        <v>368.539</v>
      </c>
      <c r="L59" s="613">
        <f t="shared" si="0"/>
        <v>979.7549999428684</v>
      </c>
      <c r="M59" s="607"/>
      <c r="N59" s="672"/>
      <c r="O59" s="673"/>
      <c r="P59" s="449">
        <v>40.290099999999995</v>
      </c>
      <c r="Q59" s="450">
        <v>7185.836</v>
      </c>
      <c r="R59" s="451">
        <v>178.35239922462344</v>
      </c>
      <c r="S59" s="452"/>
      <c r="T59" s="450"/>
      <c r="U59" s="454"/>
      <c r="V59" s="450">
        <v>2.4827</v>
      </c>
      <c r="W59" s="450">
        <v>1299.116</v>
      </c>
      <c r="X59" s="454">
        <v>523.2674104805252</v>
      </c>
      <c r="Y59" s="449">
        <v>2.4827</v>
      </c>
      <c r="Z59" s="450">
        <v>1299.116</v>
      </c>
      <c r="AA59" s="454">
        <v>523.2674104805252</v>
      </c>
      <c r="AB59" s="457">
        <v>6.9594</v>
      </c>
      <c r="AC59" s="450">
        <v>2346.832</v>
      </c>
      <c r="AD59" s="454">
        <v>337.21757622783576</v>
      </c>
      <c r="AE59" s="450"/>
      <c r="AF59" s="450"/>
      <c r="AG59" s="454"/>
      <c r="AH59" s="449">
        <v>6.9594</v>
      </c>
      <c r="AI59" s="453">
        <v>2346.832</v>
      </c>
      <c r="AJ59" s="454">
        <v>337.21757622783576</v>
      </c>
      <c r="AK59" s="457">
        <v>6.9393</v>
      </c>
      <c r="AL59" s="450">
        <v>1449.637</v>
      </c>
      <c r="AM59" s="454">
        <v>208.9024829593763</v>
      </c>
      <c r="AN59" s="457">
        <v>23.9087</v>
      </c>
      <c r="AO59" s="450">
        <v>2090.251</v>
      </c>
      <c r="AP59" s="455">
        <v>87.42637617269028</v>
      </c>
      <c r="AQ59" s="614"/>
    </row>
    <row r="60" spans="1:43" ht="27" customHeight="1">
      <c r="A60" s="611"/>
      <c r="B60" s="615" t="s">
        <v>36</v>
      </c>
      <c r="C60" s="616" t="s">
        <v>24</v>
      </c>
      <c r="D60" s="30">
        <f aca="true" t="shared" si="10" ref="D60:K61">D56+D58</f>
        <v>0.7621</v>
      </c>
      <c r="E60" s="188">
        <f t="shared" si="10"/>
        <v>0.3178</v>
      </c>
      <c r="F60" s="609">
        <f t="shared" si="10"/>
        <v>1.0798999999999999</v>
      </c>
      <c r="G60" s="233">
        <f t="shared" si="10"/>
        <v>27.968999999999998</v>
      </c>
      <c r="H60" s="45"/>
      <c r="I60" s="609">
        <f>I56+I58</f>
        <v>27.968999999999998</v>
      </c>
      <c r="J60" s="233">
        <f t="shared" si="10"/>
        <v>0.4879</v>
      </c>
      <c r="K60" s="233">
        <f t="shared" si="10"/>
        <v>9.305900000000001</v>
      </c>
      <c r="L60" s="610">
        <f t="shared" si="0"/>
        <v>38.842699999999994</v>
      </c>
      <c r="M60" s="607"/>
      <c r="N60" s="683"/>
      <c r="O60" s="678"/>
      <c r="P60" s="100">
        <v>111.54675714381447</v>
      </c>
      <c r="Q60" s="93">
        <v>128.71621339261776</v>
      </c>
      <c r="R60" s="93">
        <v>115.3921608197602</v>
      </c>
      <c r="S60" s="101"/>
      <c r="T60" s="102"/>
      <c r="U60" s="93"/>
      <c r="V60" s="103">
        <v>76.77528497200629</v>
      </c>
      <c r="W60" s="104">
        <v>76.51225910542246</v>
      </c>
      <c r="X60" s="93">
        <v>99.6574081533143</v>
      </c>
      <c r="Y60" s="100">
        <v>78.24545857332743</v>
      </c>
      <c r="Z60" s="93">
        <v>79.77109048026102</v>
      </c>
      <c r="AA60" s="93">
        <v>101.94980249940495</v>
      </c>
      <c r="AB60" s="105">
        <v>272.3366956921574</v>
      </c>
      <c r="AC60" s="102">
        <v>148.12739045658148</v>
      </c>
      <c r="AD60" s="93">
        <v>54.39127109922086</v>
      </c>
      <c r="AE60" s="102"/>
      <c r="AF60" s="106"/>
      <c r="AG60" s="93"/>
      <c r="AH60" s="100">
        <v>272.3366956921574</v>
      </c>
      <c r="AI60" s="103">
        <v>148.12739045658148</v>
      </c>
      <c r="AJ60" s="93">
        <v>54.39127109922086</v>
      </c>
      <c r="AK60" s="107">
        <v>116.93110256077703</v>
      </c>
      <c r="AL60" s="93">
        <v>187.5481930993759</v>
      </c>
      <c r="AM60" s="93">
        <v>160.39205052556005</v>
      </c>
      <c r="AN60" s="107">
        <v>66.6389222333293</v>
      </c>
      <c r="AO60" s="104">
        <v>96.54094173379177</v>
      </c>
      <c r="AP60" s="108">
        <v>144.87170335042885</v>
      </c>
      <c r="AQ60" s="614"/>
    </row>
    <row r="61" spans="1:43" ht="27" customHeight="1">
      <c r="A61" s="600"/>
      <c r="B61" s="602"/>
      <c r="C61" s="602" t="s">
        <v>29</v>
      </c>
      <c r="D61" s="617">
        <f t="shared" si="10"/>
        <v>514.1642376141168</v>
      </c>
      <c r="E61" s="368">
        <f t="shared" si="10"/>
        <v>203.871</v>
      </c>
      <c r="F61" s="612">
        <f t="shared" si="10"/>
        <v>718.0352376141168</v>
      </c>
      <c r="G61" s="528">
        <f t="shared" si="10"/>
        <v>14454.901</v>
      </c>
      <c r="H61" s="44"/>
      <c r="I61" s="612">
        <f>I57+I59</f>
        <v>14454.901</v>
      </c>
      <c r="J61" s="528">
        <f t="shared" si="10"/>
        <v>529.155</v>
      </c>
      <c r="K61" s="528">
        <f t="shared" si="10"/>
        <v>3853.4849999999997</v>
      </c>
      <c r="L61" s="613">
        <f t="shared" si="0"/>
        <v>19555.576237614117</v>
      </c>
      <c r="M61" s="607"/>
      <c r="N61" s="672" t="s">
        <v>83</v>
      </c>
      <c r="O61" s="673"/>
      <c r="P61" s="459">
        <v>1</v>
      </c>
      <c r="Q61" s="460">
        <v>572.4</v>
      </c>
      <c r="R61" s="461">
        <v>572.4</v>
      </c>
      <c r="S61" s="462"/>
      <c r="T61" s="463"/>
      <c r="U61" s="464"/>
      <c r="V61" s="465"/>
      <c r="W61" s="465"/>
      <c r="X61" s="464"/>
      <c r="Y61" s="459"/>
      <c r="Z61" s="460"/>
      <c r="AA61" s="464"/>
      <c r="AB61" s="466"/>
      <c r="AC61" s="465"/>
      <c r="AD61" s="464"/>
      <c r="AE61" s="465"/>
      <c r="AF61" s="465"/>
      <c r="AG61" s="464"/>
      <c r="AH61" s="459"/>
      <c r="AI61" s="463"/>
      <c r="AJ61" s="464"/>
      <c r="AK61" s="466"/>
      <c r="AL61" s="465"/>
      <c r="AM61" s="464"/>
      <c r="AN61" s="466">
        <v>1</v>
      </c>
      <c r="AO61" s="465">
        <v>572.4</v>
      </c>
      <c r="AP61" s="467">
        <v>572.4</v>
      </c>
      <c r="AQ61" s="614"/>
    </row>
    <row r="62" spans="1:43" ht="27" customHeight="1">
      <c r="A62" s="607" t="s">
        <v>128</v>
      </c>
      <c r="B62" s="615" t="s">
        <v>84</v>
      </c>
      <c r="C62" s="616" t="s">
        <v>24</v>
      </c>
      <c r="D62" s="31">
        <v>1.1965</v>
      </c>
      <c r="E62" s="158"/>
      <c r="F62" s="609">
        <f aca="true" t="shared" si="11" ref="F62:F69">D62+E62</f>
        <v>1.1965</v>
      </c>
      <c r="G62" s="225">
        <v>0.065</v>
      </c>
      <c r="H62" s="40"/>
      <c r="I62" s="609">
        <f aca="true" t="shared" si="12" ref="I62:I67">G62+H62</f>
        <v>0.065</v>
      </c>
      <c r="J62" s="225"/>
      <c r="K62" s="225"/>
      <c r="L62" s="610">
        <f t="shared" si="0"/>
        <v>1.2614999999999998</v>
      </c>
      <c r="M62" s="607"/>
      <c r="N62" s="672"/>
      <c r="O62" s="673"/>
      <c r="P62" s="92">
        <v>0.06</v>
      </c>
      <c r="Q62" s="80">
        <v>33.39</v>
      </c>
      <c r="R62" s="93">
        <v>556.5</v>
      </c>
      <c r="S62" s="112"/>
      <c r="T62" s="80"/>
      <c r="U62" s="95"/>
      <c r="V62" s="80"/>
      <c r="W62" s="80"/>
      <c r="X62" s="95"/>
      <c r="Y62" s="92"/>
      <c r="Z62" s="80"/>
      <c r="AA62" s="95"/>
      <c r="AB62" s="97"/>
      <c r="AC62" s="80"/>
      <c r="AD62" s="95"/>
      <c r="AE62" s="80"/>
      <c r="AF62" s="80"/>
      <c r="AG62" s="95"/>
      <c r="AH62" s="92"/>
      <c r="AI62" s="82"/>
      <c r="AJ62" s="95"/>
      <c r="AK62" s="97"/>
      <c r="AL62" s="80"/>
      <c r="AM62" s="95"/>
      <c r="AN62" s="97">
        <v>0.06</v>
      </c>
      <c r="AO62" s="80">
        <v>33.39</v>
      </c>
      <c r="AP62" s="99">
        <v>556.5</v>
      </c>
      <c r="AQ62" s="614"/>
    </row>
    <row r="63" spans="1:43" ht="27" customHeight="1" thickBot="1">
      <c r="A63" s="611" t="s">
        <v>85</v>
      </c>
      <c r="B63" s="602"/>
      <c r="C63" s="602" t="s">
        <v>29</v>
      </c>
      <c r="D63" s="66">
        <v>90.32579958086</v>
      </c>
      <c r="E63" s="163"/>
      <c r="F63" s="612">
        <f t="shared" si="11"/>
        <v>90.32579958086</v>
      </c>
      <c r="G63" s="226">
        <v>1.955</v>
      </c>
      <c r="H63" s="67"/>
      <c r="I63" s="612">
        <f t="shared" si="12"/>
        <v>1.955</v>
      </c>
      <c r="J63" s="226"/>
      <c r="K63" s="226"/>
      <c r="L63" s="613">
        <f t="shared" si="0"/>
        <v>92.28079958085999</v>
      </c>
      <c r="M63" s="607"/>
      <c r="N63" s="684"/>
      <c r="O63" s="685"/>
      <c r="P63" s="116">
        <v>1666.6666666666667</v>
      </c>
      <c r="Q63" s="117">
        <v>1714.2857142857142</v>
      </c>
      <c r="R63" s="117">
        <v>102.85714285714285</v>
      </c>
      <c r="S63" s="132"/>
      <c r="T63" s="130"/>
      <c r="U63" s="117"/>
      <c r="V63" s="130"/>
      <c r="W63" s="133"/>
      <c r="X63" s="117"/>
      <c r="Y63" s="116"/>
      <c r="Z63" s="117"/>
      <c r="AA63" s="117"/>
      <c r="AB63" s="134"/>
      <c r="AC63" s="130"/>
      <c r="AD63" s="117"/>
      <c r="AE63" s="130"/>
      <c r="AF63" s="135"/>
      <c r="AG63" s="117"/>
      <c r="AH63" s="116"/>
      <c r="AI63" s="130"/>
      <c r="AJ63" s="117"/>
      <c r="AK63" s="134"/>
      <c r="AL63" s="117"/>
      <c r="AM63" s="117"/>
      <c r="AN63" s="134">
        <v>1666.6666666666667</v>
      </c>
      <c r="AO63" s="133">
        <v>1714.2857142857142</v>
      </c>
      <c r="AP63" s="136">
        <v>102.85714285714285</v>
      </c>
      <c r="AQ63" s="614"/>
    </row>
    <row r="64" spans="1:43" ht="27" customHeight="1" thickTop="1">
      <c r="A64" s="611" t="s">
        <v>128</v>
      </c>
      <c r="B64" s="615" t="s">
        <v>86</v>
      </c>
      <c r="C64" s="616" t="s">
        <v>24</v>
      </c>
      <c r="D64" s="31"/>
      <c r="E64" s="158">
        <v>12.49</v>
      </c>
      <c r="F64" s="609">
        <f t="shared" si="11"/>
        <v>12.49</v>
      </c>
      <c r="G64" s="225"/>
      <c r="H64" s="40"/>
      <c r="I64" s="609"/>
      <c r="J64" s="225">
        <v>460.713</v>
      </c>
      <c r="K64" s="225"/>
      <c r="L64" s="610">
        <f t="shared" si="0"/>
        <v>473.20300000000003</v>
      </c>
      <c r="M64" s="607"/>
      <c r="N64" s="674" t="s">
        <v>87</v>
      </c>
      <c r="O64" s="673"/>
      <c r="P64" s="83">
        <v>29252.03487</v>
      </c>
      <c r="Q64" s="84">
        <v>8519244.967</v>
      </c>
      <c r="R64" s="85">
        <v>291.23597742381605</v>
      </c>
      <c r="S64" s="109">
        <v>777.5992</v>
      </c>
      <c r="T64" s="81">
        <v>310323.87</v>
      </c>
      <c r="U64" s="88">
        <v>399.0794615015036</v>
      </c>
      <c r="V64" s="81">
        <v>746.8699</v>
      </c>
      <c r="W64" s="81">
        <v>302705.85000000003</v>
      </c>
      <c r="X64" s="88">
        <v>405.29930313164317</v>
      </c>
      <c r="Y64" s="83">
        <v>1524.4691</v>
      </c>
      <c r="Z64" s="84">
        <v>613029.72</v>
      </c>
      <c r="AA64" s="88">
        <v>402.1266944669459</v>
      </c>
      <c r="AB64" s="131">
        <v>10018.99107</v>
      </c>
      <c r="AC64" s="81">
        <v>2454493.5090000005</v>
      </c>
      <c r="AD64" s="88">
        <v>244.9840998810273</v>
      </c>
      <c r="AE64" s="81"/>
      <c r="AF64" s="81"/>
      <c r="AG64" s="88"/>
      <c r="AH64" s="83">
        <v>10018.99107</v>
      </c>
      <c r="AI64" s="81">
        <v>2454493.5090000005</v>
      </c>
      <c r="AJ64" s="88">
        <v>244.9840998810273</v>
      </c>
      <c r="AK64" s="131">
        <v>12306.6392</v>
      </c>
      <c r="AL64" s="81">
        <v>3392828.0829999996</v>
      </c>
      <c r="AM64" s="88">
        <v>275.69087123314705</v>
      </c>
      <c r="AN64" s="131">
        <v>5401.9355000000005</v>
      </c>
      <c r="AO64" s="81">
        <v>2058893.655</v>
      </c>
      <c r="AP64" s="91">
        <v>381.13999232312193</v>
      </c>
      <c r="AQ64" s="614"/>
    </row>
    <row r="65" spans="1:43" ht="27" customHeight="1">
      <c r="A65" s="611" t="s">
        <v>88</v>
      </c>
      <c r="B65" s="602" t="s">
        <v>89</v>
      </c>
      <c r="C65" s="602" t="s">
        <v>29</v>
      </c>
      <c r="D65" s="66"/>
      <c r="E65" s="163">
        <v>1060.236</v>
      </c>
      <c r="F65" s="612">
        <f t="shared" si="11"/>
        <v>1060.236</v>
      </c>
      <c r="G65" s="226"/>
      <c r="H65" s="67"/>
      <c r="I65" s="612"/>
      <c r="J65" s="226">
        <v>65416.568</v>
      </c>
      <c r="K65" s="226"/>
      <c r="L65" s="613">
        <f t="shared" si="0"/>
        <v>66476.804</v>
      </c>
      <c r="M65" s="607"/>
      <c r="N65" s="672"/>
      <c r="O65" s="686"/>
      <c r="P65" s="449">
        <v>31655.8255</v>
      </c>
      <c r="Q65" s="450">
        <v>7512862.511000001</v>
      </c>
      <c r="R65" s="451">
        <v>237.32954021369625</v>
      </c>
      <c r="S65" s="452">
        <v>533.35575</v>
      </c>
      <c r="T65" s="450">
        <v>327221.53400000004</v>
      </c>
      <c r="U65" s="454">
        <v>613.5145894649118</v>
      </c>
      <c r="V65" s="450">
        <v>561.2544499999999</v>
      </c>
      <c r="W65" s="450">
        <v>278850.527</v>
      </c>
      <c r="X65" s="454">
        <v>496.83441619037507</v>
      </c>
      <c r="Y65" s="449">
        <v>1094.6101999999998</v>
      </c>
      <c r="Z65" s="450">
        <v>606072.061</v>
      </c>
      <c r="AA65" s="454">
        <v>553.6875693283326</v>
      </c>
      <c r="AB65" s="457">
        <v>11786.3614</v>
      </c>
      <c r="AC65" s="450">
        <v>2362875.381</v>
      </c>
      <c r="AD65" s="488">
        <v>200.47538852830357</v>
      </c>
      <c r="AE65" s="450"/>
      <c r="AF65" s="450"/>
      <c r="AG65" s="454"/>
      <c r="AH65" s="449">
        <v>11786.3614</v>
      </c>
      <c r="AI65" s="453">
        <v>2362875.381</v>
      </c>
      <c r="AJ65" s="454">
        <v>200.47538852830357</v>
      </c>
      <c r="AK65" s="457">
        <v>10404.3687</v>
      </c>
      <c r="AL65" s="450">
        <v>2545256.136000001</v>
      </c>
      <c r="AM65" s="454">
        <v>244.63340442750751</v>
      </c>
      <c r="AN65" s="457">
        <v>8370.4852</v>
      </c>
      <c r="AO65" s="450">
        <v>1998658.933</v>
      </c>
      <c r="AP65" s="455">
        <v>238.77456147942297</v>
      </c>
      <c r="AQ65" s="614"/>
    </row>
    <row r="66" spans="1:43" ht="27" customHeight="1" thickBot="1">
      <c r="A66" s="611" t="s">
        <v>128</v>
      </c>
      <c r="B66" s="615" t="s">
        <v>90</v>
      </c>
      <c r="C66" s="616" t="s">
        <v>24</v>
      </c>
      <c r="D66" s="31"/>
      <c r="E66" s="158"/>
      <c r="F66" s="609"/>
      <c r="G66" s="225">
        <v>0.02</v>
      </c>
      <c r="H66" s="40"/>
      <c r="I66" s="609">
        <f t="shared" si="12"/>
        <v>0.02</v>
      </c>
      <c r="J66" s="225">
        <v>219.774</v>
      </c>
      <c r="K66" s="225"/>
      <c r="L66" s="610">
        <f t="shared" si="0"/>
        <v>219.794</v>
      </c>
      <c r="M66" s="607"/>
      <c r="N66" s="687"/>
      <c r="O66" s="688"/>
      <c r="P66" s="118">
        <v>92.40648256037424</v>
      </c>
      <c r="Q66" s="119">
        <v>113.39545951395355</v>
      </c>
      <c r="R66" s="119">
        <v>122.71374948166225</v>
      </c>
      <c r="S66" s="120">
        <v>145.79372210761767</v>
      </c>
      <c r="T66" s="121">
        <v>94.83601711860442</v>
      </c>
      <c r="U66" s="121">
        <v>65.04808008715298</v>
      </c>
      <c r="V66" s="122">
        <v>133.07153288495087</v>
      </c>
      <c r="W66" s="121">
        <v>108.5548782197568</v>
      </c>
      <c r="X66" s="121">
        <v>81.57633407109667</v>
      </c>
      <c r="Y66" s="123">
        <v>139.27050012872164</v>
      </c>
      <c r="Z66" s="121">
        <v>101.1479920372043</v>
      </c>
      <c r="AA66" s="121">
        <v>72.62700424261968</v>
      </c>
      <c r="AB66" s="124">
        <v>85.00495386133332</v>
      </c>
      <c r="AC66" s="122">
        <v>103.87739991438849</v>
      </c>
      <c r="AD66" s="121">
        <v>122.20158378515372</v>
      </c>
      <c r="AE66" s="121"/>
      <c r="AF66" s="121"/>
      <c r="AG66" s="121"/>
      <c r="AH66" s="123">
        <v>85.00495386133332</v>
      </c>
      <c r="AI66" s="122">
        <v>103.87739991438849</v>
      </c>
      <c r="AJ66" s="121">
        <v>122.20158378515372</v>
      </c>
      <c r="AK66" s="139">
        <v>118.28338224884321</v>
      </c>
      <c r="AL66" s="125">
        <v>133.30006497232145</v>
      </c>
      <c r="AM66" s="126">
        <v>112.69551346772137</v>
      </c>
      <c r="AN66" s="127">
        <v>64.5355122305216</v>
      </c>
      <c r="AO66" s="119">
        <v>103.01375692497905</v>
      </c>
      <c r="AP66" s="128">
        <v>159.62336605776477</v>
      </c>
      <c r="AQ66" s="614"/>
    </row>
    <row r="67" spans="1:43" ht="27" customHeight="1">
      <c r="A67" s="611" t="s">
        <v>35</v>
      </c>
      <c r="B67" s="602"/>
      <c r="C67" s="602" t="s">
        <v>29</v>
      </c>
      <c r="D67" s="66"/>
      <c r="E67" s="163"/>
      <c r="F67" s="612"/>
      <c r="G67" s="226">
        <v>1.62</v>
      </c>
      <c r="H67" s="67"/>
      <c r="I67" s="612">
        <f t="shared" si="12"/>
        <v>1.62</v>
      </c>
      <c r="J67" s="226">
        <v>30281.883</v>
      </c>
      <c r="K67" s="226"/>
      <c r="L67" s="613">
        <f t="shared" si="0"/>
        <v>30283.503</v>
      </c>
      <c r="M67" s="607"/>
      <c r="N67" s="669"/>
      <c r="O67" s="668"/>
      <c r="P67" s="620"/>
      <c r="Q67" s="620"/>
      <c r="R67" s="620"/>
      <c r="S67" s="620"/>
      <c r="T67" s="620"/>
      <c r="U67" s="620"/>
      <c r="V67" s="620"/>
      <c r="W67" s="620"/>
      <c r="X67" s="620"/>
      <c r="Y67" s="620"/>
      <c r="Z67" s="620"/>
      <c r="AA67" s="620"/>
      <c r="AB67" s="620"/>
      <c r="AC67" s="620"/>
      <c r="AD67" s="620"/>
      <c r="AE67" s="620"/>
      <c r="AF67" s="620"/>
      <c r="AG67" s="620"/>
      <c r="AH67" s="620"/>
      <c r="AI67" s="620"/>
      <c r="AJ67" s="620"/>
      <c r="AK67" s="620"/>
      <c r="AL67" s="620"/>
      <c r="AM67" s="620"/>
      <c r="AN67" s="620"/>
      <c r="AO67" s="620"/>
      <c r="AP67" s="620"/>
      <c r="AQ67" s="620"/>
    </row>
    <row r="68" spans="1:43" ht="27" customHeight="1">
      <c r="A68" s="607"/>
      <c r="B68" s="615" t="s">
        <v>31</v>
      </c>
      <c r="C68" s="616" t="s">
        <v>24</v>
      </c>
      <c r="D68" s="31"/>
      <c r="E68" s="158">
        <v>0.198</v>
      </c>
      <c r="F68" s="609">
        <f t="shared" si="11"/>
        <v>0.198</v>
      </c>
      <c r="G68" s="225"/>
      <c r="H68" s="40"/>
      <c r="I68" s="609"/>
      <c r="J68" s="225">
        <v>114.712</v>
      </c>
      <c r="K68" s="225">
        <v>0.02</v>
      </c>
      <c r="L68" s="610">
        <f t="shared" si="0"/>
        <v>114.92999999999999</v>
      </c>
      <c r="M68" s="607"/>
      <c r="N68" s="669"/>
      <c r="O68" s="668"/>
      <c r="P68" s="577"/>
      <c r="Q68" s="577"/>
      <c r="R68" s="577"/>
      <c r="S68" s="577"/>
      <c r="T68" s="577"/>
      <c r="U68" s="577"/>
      <c r="V68" s="577"/>
      <c r="W68" s="577"/>
      <c r="X68" s="577"/>
      <c r="Y68" s="577"/>
      <c r="Z68" s="577"/>
      <c r="AA68" s="577"/>
      <c r="AB68" s="577"/>
      <c r="AC68" s="577"/>
      <c r="AD68" s="577"/>
      <c r="AE68" s="577"/>
      <c r="AF68" s="577"/>
      <c r="AG68" s="577"/>
      <c r="AH68" s="577"/>
      <c r="AI68" s="577"/>
      <c r="AJ68" s="577"/>
      <c r="AK68" s="577"/>
      <c r="AL68" s="577"/>
      <c r="AM68" s="577"/>
      <c r="AN68" s="577"/>
      <c r="AO68" s="577"/>
      <c r="AP68" s="577"/>
      <c r="AQ68" s="577"/>
    </row>
    <row r="69" spans="1:43" ht="27" customHeight="1" thickBot="1">
      <c r="A69" s="621" t="s">
        <v>128</v>
      </c>
      <c r="B69" s="622" t="s">
        <v>89</v>
      </c>
      <c r="C69" s="622" t="s">
        <v>29</v>
      </c>
      <c r="D69" s="68"/>
      <c r="E69" s="196">
        <v>9.995</v>
      </c>
      <c r="F69" s="623">
        <f t="shared" si="11"/>
        <v>9.995</v>
      </c>
      <c r="G69" s="229"/>
      <c r="H69" s="69"/>
      <c r="I69" s="623"/>
      <c r="J69" s="229">
        <v>14635.867</v>
      </c>
      <c r="K69" s="229">
        <v>0.216</v>
      </c>
      <c r="L69" s="624">
        <f t="shared" si="0"/>
        <v>14646.078000000001</v>
      </c>
      <c r="M69" s="607"/>
      <c r="N69" s="669"/>
      <c r="O69" s="668"/>
      <c r="P69" s="577"/>
      <c r="Q69" s="577"/>
      <c r="R69" s="577"/>
      <c r="S69" s="577"/>
      <c r="T69" s="577"/>
      <c r="U69" s="577"/>
      <c r="V69" s="577"/>
      <c r="W69" s="577"/>
      <c r="X69" s="577"/>
      <c r="Y69" s="577"/>
      <c r="Z69" s="577"/>
      <c r="AA69" s="577"/>
      <c r="AB69" s="577"/>
      <c r="AC69" s="577"/>
      <c r="AD69" s="577"/>
      <c r="AE69" s="577"/>
      <c r="AF69" s="577"/>
      <c r="AG69" s="577"/>
      <c r="AH69" s="577"/>
      <c r="AI69" s="577"/>
      <c r="AJ69" s="577"/>
      <c r="AK69" s="577"/>
      <c r="AL69" s="577"/>
      <c r="AM69" s="577"/>
      <c r="AN69" s="577"/>
      <c r="AO69" s="577"/>
      <c r="AP69" s="577"/>
      <c r="AQ69" s="577"/>
    </row>
    <row r="70" spans="1:43" ht="27" customHeight="1">
      <c r="A70" s="1"/>
      <c r="B70" s="1"/>
      <c r="C70" s="1"/>
      <c r="D70" s="625"/>
      <c r="E70" s="550"/>
      <c r="F70" s="626"/>
      <c r="G70" s="551"/>
      <c r="H70" s="6"/>
      <c r="I70" s="626"/>
      <c r="J70" s="551"/>
      <c r="K70" s="551"/>
      <c r="L70" s="6"/>
      <c r="M70" s="1"/>
      <c r="N70" s="666"/>
      <c r="O70" s="66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Q70" s="576"/>
    </row>
    <row r="71" spans="1:43" ht="27" customHeight="1" thickBot="1">
      <c r="A71" s="38"/>
      <c r="B71" s="810" t="s">
        <v>162</v>
      </c>
      <c r="C71" s="38"/>
      <c r="D71" s="627"/>
      <c r="E71" s="553"/>
      <c r="F71" s="141"/>
      <c r="G71" s="554"/>
      <c r="H71" s="141"/>
      <c r="I71" s="141"/>
      <c r="J71" s="554"/>
      <c r="K71" s="208"/>
      <c r="L71" s="65" t="s">
        <v>131</v>
      </c>
      <c r="M71" s="1"/>
      <c r="N71" s="666"/>
      <c r="AQ71" s="576"/>
    </row>
    <row r="72" spans="1:43" ht="27" customHeight="1">
      <c r="A72" s="600"/>
      <c r="B72" s="601"/>
      <c r="C72" s="601"/>
      <c r="D72" s="649" t="s">
        <v>4</v>
      </c>
      <c r="E72" s="555" t="s">
        <v>5</v>
      </c>
      <c r="F72" s="628" t="s">
        <v>6</v>
      </c>
      <c r="G72" s="559" t="s">
        <v>7</v>
      </c>
      <c r="H72" s="629" t="s">
        <v>8</v>
      </c>
      <c r="I72" s="628" t="s">
        <v>9</v>
      </c>
      <c r="J72" s="559" t="s">
        <v>10</v>
      </c>
      <c r="K72" s="584" t="s">
        <v>11</v>
      </c>
      <c r="L72" s="630" t="s">
        <v>12</v>
      </c>
      <c r="M72" s="607"/>
      <c r="N72" s="666"/>
      <c r="AQ72" s="576"/>
    </row>
    <row r="73" spans="1:43" ht="27" customHeight="1">
      <c r="A73" s="611" t="s">
        <v>85</v>
      </c>
      <c r="B73" s="615" t="s">
        <v>36</v>
      </c>
      <c r="C73" s="616" t="s">
        <v>24</v>
      </c>
      <c r="D73" s="30">
        <f aca="true" t="shared" si="13" ref="D73:K74">D62+D64+D66+D68</f>
        <v>1.1965</v>
      </c>
      <c r="E73" s="188">
        <f t="shared" si="13"/>
        <v>12.688</v>
      </c>
      <c r="F73" s="609">
        <f>F62+F64+F66+F68</f>
        <v>13.884500000000001</v>
      </c>
      <c r="G73" s="233">
        <f t="shared" si="13"/>
        <v>0.085</v>
      </c>
      <c r="H73" s="45"/>
      <c r="I73" s="609">
        <f>I62+I64+I66+I68</f>
        <v>0.085</v>
      </c>
      <c r="J73" s="233">
        <f t="shared" si="13"/>
        <v>795.1990000000001</v>
      </c>
      <c r="K73" s="233">
        <f t="shared" si="13"/>
        <v>0.02</v>
      </c>
      <c r="L73" s="610">
        <f aca="true" t="shared" si="14" ref="L73:L136">F73+J73+I73+K73</f>
        <v>809.1885000000001</v>
      </c>
      <c r="M73" s="607"/>
      <c r="N73" s="666"/>
      <c r="AQ73" s="576"/>
    </row>
    <row r="74" spans="1:43" ht="27" customHeight="1">
      <c r="A74" s="604" t="s">
        <v>88</v>
      </c>
      <c r="B74" s="602"/>
      <c r="C74" s="602" t="s">
        <v>29</v>
      </c>
      <c r="D74" s="617">
        <f t="shared" si="13"/>
        <v>90.32579958086</v>
      </c>
      <c r="E74" s="368">
        <f t="shared" si="13"/>
        <v>1070.231</v>
      </c>
      <c r="F74" s="612">
        <f>F63+F65+F67+F69</f>
        <v>1160.55679958086</v>
      </c>
      <c r="G74" s="528">
        <f t="shared" si="13"/>
        <v>3.575</v>
      </c>
      <c r="H74" s="44"/>
      <c r="I74" s="612">
        <f>I63+I65+I67+I69</f>
        <v>3.575</v>
      </c>
      <c r="J74" s="528">
        <f t="shared" si="13"/>
        <v>110334.318</v>
      </c>
      <c r="K74" s="528">
        <f t="shared" si="13"/>
        <v>0.216</v>
      </c>
      <c r="L74" s="613">
        <f t="shared" si="14"/>
        <v>111498.66579958086</v>
      </c>
      <c r="M74" s="607"/>
      <c r="N74" s="666"/>
      <c r="AQ74" s="576"/>
    </row>
    <row r="75" spans="1:43" ht="27" customHeight="1">
      <c r="A75" s="607" t="s">
        <v>128</v>
      </c>
      <c r="B75" s="615" t="s">
        <v>71</v>
      </c>
      <c r="C75" s="616" t="s">
        <v>24</v>
      </c>
      <c r="D75" s="31">
        <v>31.8023</v>
      </c>
      <c r="E75" s="158">
        <v>20.9951</v>
      </c>
      <c r="F75" s="609">
        <f aca="true" t="shared" si="15" ref="F75:F124">D75+E75</f>
        <v>52.797399999999996</v>
      </c>
      <c r="G75" s="225">
        <v>154.4445</v>
      </c>
      <c r="H75" s="40"/>
      <c r="I75" s="609">
        <f aca="true" t="shared" si="16" ref="I75:I124">G75+H75</f>
        <v>154.4445</v>
      </c>
      <c r="J75" s="225">
        <v>5.9949</v>
      </c>
      <c r="K75" s="225">
        <v>7.3323</v>
      </c>
      <c r="L75" s="610">
        <f t="shared" si="14"/>
        <v>220.56910000000002</v>
      </c>
      <c r="M75" s="607"/>
      <c r="N75" s="666"/>
      <c r="AQ75" s="576"/>
    </row>
    <row r="76" spans="1:43" ht="27" customHeight="1">
      <c r="A76" s="611" t="s">
        <v>52</v>
      </c>
      <c r="B76" s="602"/>
      <c r="C76" s="602" t="s">
        <v>29</v>
      </c>
      <c r="D76" s="66">
        <v>21508.02602019602</v>
      </c>
      <c r="E76" s="163">
        <v>13783.133</v>
      </c>
      <c r="F76" s="612">
        <f t="shared" si="15"/>
        <v>35291.15902019602</v>
      </c>
      <c r="G76" s="226">
        <v>74662.491</v>
      </c>
      <c r="H76" s="67"/>
      <c r="I76" s="612">
        <f t="shared" si="16"/>
        <v>74662.491</v>
      </c>
      <c r="J76" s="226">
        <v>4535.274</v>
      </c>
      <c r="K76" s="226">
        <v>3360.703</v>
      </c>
      <c r="L76" s="613">
        <f t="shared" si="14"/>
        <v>117849.62702019601</v>
      </c>
      <c r="M76" s="607"/>
      <c r="N76" s="666"/>
      <c r="AQ76" s="576"/>
    </row>
    <row r="77" spans="1:43" ht="27" customHeight="1">
      <c r="A77" s="611" t="s">
        <v>128</v>
      </c>
      <c r="B77" s="615" t="s">
        <v>92</v>
      </c>
      <c r="C77" s="616" t="s">
        <v>24</v>
      </c>
      <c r="D77" s="31"/>
      <c r="E77" s="158"/>
      <c r="F77" s="609"/>
      <c r="G77" s="225">
        <v>0.048</v>
      </c>
      <c r="H77" s="40"/>
      <c r="I77" s="609">
        <f t="shared" si="16"/>
        <v>0.048</v>
      </c>
      <c r="J77" s="225"/>
      <c r="K77" s="225"/>
      <c r="L77" s="610">
        <f t="shared" si="14"/>
        <v>0.048</v>
      </c>
      <c r="M77" s="607"/>
      <c r="N77" s="666"/>
      <c r="AQ77" s="576"/>
    </row>
    <row r="78" spans="1:43" ht="27" customHeight="1">
      <c r="A78" s="611" t="s">
        <v>128</v>
      </c>
      <c r="B78" s="602"/>
      <c r="C78" s="602" t="s">
        <v>29</v>
      </c>
      <c r="D78" s="66"/>
      <c r="E78" s="163"/>
      <c r="F78" s="612"/>
      <c r="G78" s="226">
        <v>5.616</v>
      </c>
      <c r="H78" s="67"/>
      <c r="I78" s="612">
        <f t="shared" si="16"/>
        <v>5.616</v>
      </c>
      <c r="J78" s="226"/>
      <c r="K78" s="226"/>
      <c r="L78" s="613">
        <f t="shared" si="14"/>
        <v>5.616</v>
      </c>
      <c r="M78" s="607"/>
      <c r="N78" s="666"/>
      <c r="AQ78" s="576"/>
    </row>
    <row r="79" spans="1:43" ht="27" customHeight="1">
      <c r="A79" s="611" t="s">
        <v>93</v>
      </c>
      <c r="B79" s="615" t="s">
        <v>94</v>
      </c>
      <c r="C79" s="616" t="s">
        <v>24</v>
      </c>
      <c r="D79" s="31"/>
      <c r="E79" s="158"/>
      <c r="F79" s="609"/>
      <c r="G79" s="225"/>
      <c r="H79" s="40"/>
      <c r="I79" s="609"/>
      <c r="J79" s="225"/>
      <c r="K79" s="225"/>
      <c r="L79" s="610"/>
      <c r="M79" s="607"/>
      <c r="N79" s="666"/>
      <c r="AQ79" s="576"/>
    </row>
    <row r="80" spans="1:43" ht="27" customHeight="1">
      <c r="A80" s="611"/>
      <c r="B80" s="602" t="s">
        <v>95</v>
      </c>
      <c r="C80" s="602" t="s">
        <v>29</v>
      </c>
      <c r="D80" s="66"/>
      <c r="E80" s="163"/>
      <c r="F80" s="612"/>
      <c r="G80" s="226"/>
      <c r="H80" s="67"/>
      <c r="I80" s="612"/>
      <c r="J80" s="226"/>
      <c r="K80" s="226"/>
      <c r="L80" s="613"/>
      <c r="M80" s="607"/>
      <c r="N80" s="666"/>
      <c r="AQ80" s="576"/>
    </row>
    <row r="81" spans="1:43" ht="27" customHeight="1">
      <c r="A81" s="611"/>
      <c r="B81" s="615" t="s">
        <v>96</v>
      </c>
      <c r="C81" s="616" t="s">
        <v>24</v>
      </c>
      <c r="D81" s="31"/>
      <c r="E81" s="158"/>
      <c r="F81" s="609"/>
      <c r="G81" s="225"/>
      <c r="H81" s="40"/>
      <c r="I81" s="609"/>
      <c r="J81" s="225"/>
      <c r="K81" s="225"/>
      <c r="L81" s="610"/>
      <c r="M81" s="607"/>
      <c r="N81" s="666"/>
      <c r="AQ81" s="576"/>
    </row>
    <row r="82" spans="1:43" ht="27" customHeight="1">
      <c r="A82" s="611" t="s">
        <v>28</v>
      </c>
      <c r="B82" s="602"/>
      <c r="C82" s="602" t="s">
        <v>29</v>
      </c>
      <c r="D82" s="66"/>
      <c r="E82" s="163"/>
      <c r="F82" s="612"/>
      <c r="G82" s="226"/>
      <c r="H82" s="67"/>
      <c r="I82" s="612"/>
      <c r="J82" s="226"/>
      <c r="K82" s="226"/>
      <c r="L82" s="613"/>
      <c r="M82" s="607"/>
      <c r="N82" s="666"/>
      <c r="AQ82" s="576"/>
    </row>
    <row r="83" spans="1:43" ht="27" customHeight="1">
      <c r="A83" s="611"/>
      <c r="B83" s="615" t="s">
        <v>31</v>
      </c>
      <c r="C83" s="616" t="s">
        <v>24</v>
      </c>
      <c r="D83" s="31">
        <v>4.7767</v>
      </c>
      <c r="E83" s="158">
        <v>2.4594</v>
      </c>
      <c r="F83" s="609">
        <f t="shared" si="15"/>
        <v>7.2361</v>
      </c>
      <c r="G83" s="225">
        <v>52.7682</v>
      </c>
      <c r="H83" s="40"/>
      <c r="I83" s="609">
        <f t="shared" si="16"/>
        <v>52.7682</v>
      </c>
      <c r="J83" s="225">
        <v>1.7983</v>
      </c>
      <c r="K83" s="225">
        <v>0.6411</v>
      </c>
      <c r="L83" s="610">
        <f t="shared" si="14"/>
        <v>62.4437</v>
      </c>
      <c r="M83" s="607"/>
      <c r="N83" s="666"/>
      <c r="AQ83" s="576"/>
    </row>
    <row r="84" spans="1:43" ht="27" customHeight="1">
      <c r="A84" s="611"/>
      <c r="B84" s="602" t="s">
        <v>97</v>
      </c>
      <c r="C84" s="602" t="s">
        <v>29</v>
      </c>
      <c r="D84" s="66">
        <v>3561.495463473545</v>
      </c>
      <c r="E84" s="163">
        <v>1747.786</v>
      </c>
      <c r="F84" s="612">
        <f t="shared" si="15"/>
        <v>5309.281463473545</v>
      </c>
      <c r="G84" s="226">
        <v>21610.058</v>
      </c>
      <c r="H84" s="67"/>
      <c r="I84" s="612">
        <f t="shared" si="16"/>
        <v>21610.058</v>
      </c>
      <c r="J84" s="226">
        <v>2774.368</v>
      </c>
      <c r="K84" s="226">
        <v>289.056</v>
      </c>
      <c r="L84" s="613">
        <f t="shared" si="14"/>
        <v>29982.763463473548</v>
      </c>
      <c r="M84" s="607"/>
      <c r="N84" s="666"/>
      <c r="AQ84" s="576"/>
    </row>
    <row r="85" spans="1:43" ht="27" customHeight="1">
      <c r="A85" s="611" t="s">
        <v>35</v>
      </c>
      <c r="B85" s="615" t="s">
        <v>36</v>
      </c>
      <c r="C85" s="616" t="s">
        <v>24</v>
      </c>
      <c r="D85" s="30">
        <f aca="true" t="shared" si="17" ref="D85:K86">D75+D77+D79+D81+D83</f>
        <v>36.579</v>
      </c>
      <c r="E85" s="188">
        <f t="shared" si="17"/>
        <v>23.4545</v>
      </c>
      <c r="F85" s="609">
        <f t="shared" si="17"/>
        <v>60.0335</v>
      </c>
      <c r="G85" s="566">
        <f t="shared" si="17"/>
        <v>207.2607</v>
      </c>
      <c r="H85" s="45"/>
      <c r="I85" s="609">
        <f>I75+I77+I79+I81+I83</f>
        <v>207.2607</v>
      </c>
      <c r="J85" s="233">
        <f t="shared" si="17"/>
        <v>7.793200000000001</v>
      </c>
      <c r="K85" s="233">
        <f t="shared" si="17"/>
        <v>7.9734</v>
      </c>
      <c r="L85" s="610">
        <f t="shared" si="14"/>
        <v>283.06080000000003</v>
      </c>
      <c r="M85" s="607"/>
      <c r="N85" s="666"/>
      <c r="AQ85" s="576"/>
    </row>
    <row r="86" spans="1:43" ht="27" customHeight="1">
      <c r="A86" s="600"/>
      <c r="B86" s="602"/>
      <c r="C86" s="602" t="s">
        <v>29</v>
      </c>
      <c r="D86" s="617">
        <f t="shared" si="17"/>
        <v>25069.521483669563</v>
      </c>
      <c r="E86" s="368">
        <f t="shared" si="17"/>
        <v>15530.919</v>
      </c>
      <c r="F86" s="612">
        <f t="shared" si="17"/>
        <v>40600.44048366957</v>
      </c>
      <c r="G86" s="528">
        <f t="shared" si="17"/>
        <v>96278.165</v>
      </c>
      <c r="H86" s="44"/>
      <c r="I86" s="612">
        <f>I76+I78+I80+I82+I84</f>
        <v>96278.165</v>
      </c>
      <c r="J86" s="528">
        <f t="shared" si="17"/>
        <v>7309.642</v>
      </c>
      <c r="K86" s="528">
        <f t="shared" si="17"/>
        <v>3649.759</v>
      </c>
      <c r="L86" s="613">
        <f t="shared" si="14"/>
        <v>147838.00648366954</v>
      </c>
      <c r="M86" s="607"/>
      <c r="N86" s="666"/>
      <c r="AQ86" s="576"/>
    </row>
    <row r="87" spans="1:43" ht="27" customHeight="1">
      <c r="A87" s="607" t="s">
        <v>98</v>
      </c>
      <c r="B87" s="1"/>
      <c r="C87" s="616" t="s">
        <v>24</v>
      </c>
      <c r="D87" s="31">
        <v>0.5443</v>
      </c>
      <c r="E87" s="158">
        <v>3.6182</v>
      </c>
      <c r="F87" s="609">
        <f t="shared" si="15"/>
        <v>4.1625</v>
      </c>
      <c r="G87" s="225">
        <v>17.1728</v>
      </c>
      <c r="H87" s="40"/>
      <c r="I87" s="609">
        <f t="shared" si="16"/>
        <v>17.1728</v>
      </c>
      <c r="J87" s="225">
        <v>10.2199</v>
      </c>
      <c r="K87" s="225">
        <v>7.1592</v>
      </c>
      <c r="L87" s="610">
        <f t="shared" si="14"/>
        <v>38.7144</v>
      </c>
      <c r="M87" s="607"/>
      <c r="N87" s="666"/>
      <c r="AQ87" s="576"/>
    </row>
    <row r="88" spans="1:43" ht="27" customHeight="1">
      <c r="A88" s="600"/>
      <c r="B88" s="601"/>
      <c r="C88" s="602" t="s">
        <v>29</v>
      </c>
      <c r="D88" s="66">
        <v>681.4367968379198</v>
      </c>
      <c r="E88" s="163">
        <v>3742.557</v>
      </c>
      <c r="F88" s="612">
        <f t="shared" si="15"/>
        <v>4423.99379683792</v>
      </c>
      <c r="G88" s="226">
        <v>17545.564</v>
      </c>
      <c r="H88" s="67"/>
      <c r="I88" s="612">
        <f t="shared" si="16"/>
        <v>17545.564</v>
      </c>
      <c r="J88" s="226">
        <v>10293.754</v>
      </c>
      <c r="K88" s="226">
        <v>6325.961</v>
      </c>
      <c r="L88" s="613">
        <f t="shared" si="14"/>
        <v>38589.27279683792</v>
      </c>
      <c r="M88" s="607"/>
      <c r="N88" s="666"/>
      <c r="AQ88" s="576"/>
    </row>
    <row r="89" spans="1:43" ht="27" customHeight="1">
      <c r="A89" s="607" t="s">
        <v>99</v>
      </c>
      <c r="B89" s="1"/>
      <c r="C89" s="616" t="s">
        <v>24</v>
      </c>
      <c r="D89" s="31"/>
      <c r="E89" s="158"/>
      <c r="F89" s="609"/>
      <c r="G89" s="225"/>
      <c r="H89" s="40"/>
      <c r="I89" s="609"/>
      <c r="J89" s="225">
        <v>0.0065</v>
      </c>
      <c r="K89" s="225">
        <v>15</v>
      </c>
      <c r="L89" s="610">
        <f t="shared" si="14"/>
        <v>15.0065</v>
      </c>
      <c r="M89" s="607"/>
      <c r="N89" s="666"/>
      <c r="AQ89" s="576"/>
    </row>
    <row r="90" spans="1:43" ht="27" customHeight="1">
      <c r="A90" s="600"/>
      <c r="B90" s="601"/>
      <c r="C90" s="602" t="s">
        <v>29</v>
      </c>
      <c r="D90" s="66"/>
      <c r="E90" s="163"/>
      <c r="F90" s="612"/>
      <c r="G90" s="226"/>
      <c r="H90" s="67"/>
      <c r="I90" s="612"/>
      <c r="J90" s="226">
        <v>12.12</v>
      </c>
      <c r="K90" s="226">
        <v>753.3</v>
      </c>
      <c r="L90" s="613">
        <f t="shared" si="14"/>
        <v>765.42</v>
      </c>
      <c r="M90" s="607"/>
      <c r="N90" s="666"/>
      <c r="AQ90" s="576"/>
    </row>
    <row r="91" spans="1:43" ht="27" customHeight="1">
      <c r="A91" s="607" t="s">
        <v>100</v>
      </c>
      <c r="B91" s="1"/>
      <c r="C91" s="616" t="s">
        <v>24</v>
      </c>
      <c r="D91" s="31"/>
      <c r="E91" s="158"/>
      <c r="F91" s="609"/>
      <c r="G91" s="225">
        <v>0.0052</v>
      </c>
      <c r="H91" s="40"/>
      <c r="I91" s="609">
        <f t="shared" si="16"/>
        <v>0.0052</v>
      </c>
      <c r="J91" s="225"/>
      <c r="K91" s="225"/>
      <c r="L91" s="610">
        <f t="shared" si="14"/>
        <v>0.0052</v>
      </c>
      <c r="M91" s="607"/>
      <c r="N91" s="666"/>
      <c r="AQ91" s="576"/>
    </row>
    <row r="92" spans="1:43" ht="27" customHeight="1">
      <c r="A92" s="600"/>
      <c r="B92" s="601"/>
      <c r="C92" s="602" t="s">
        <v>29</v>
      </c>
      <c r="D92" s="66"/>
      <c r="E92" s="163"/>
      <c r="F92" s="612"/>
      <c r="G92" s="226">
        <v>6.199</v>
      </c>
      <c r="H92" s="67"/>
      <c r="I92" s="612">
        <f t="shared" si="16"/>
        <v>6.199</v>
      </c>
      <c r="J92" s="226"/>
      <c r="K92" s="226"/>
      <c r="L92" s="613">
        <f t="shared" si="14"/>
        <v>6.199</v>
      </c>
      <c r="M92" s="607"/>
      <c r="N92" s="666"/>
      <c r="AQ92" s="576"/>
    </row>
    <row r="93" spans="1:43" ht="27" customHeight="1">
      <c r="A93" s="607" t="s">
        <v>101</v>
      </c>
      <c r="B93" s="1"/>
      <c r="C93" s="616" t="s">
        <v>24</v>
      </c>
      <c r="D93" s="31">
        <v>0.02</v>
      </c>
      <c r="E93" s="158">
        <v>0.488</v>
      </c>
      <c r="F93" s="609">
        <f t="shared" si="15"/>
        <v>0.508</v>
      </c>
      <c r="G93" s="225">
        <v>0.9</v>
      </c>
      <c r="H93" s="40"/>
      <c r="I93" s="609">
        <f t="shared" si="16"/>
        <v>0.9</v>
      </c>
      <c r="J93" s="225">
        <v>0.003</v>
      </c>
      <c r="K93" s="225"/>
      <c r="L93" s="610">
        <f t="shared" si="14"/>
        <v>1.411</v>
      </c>
      <c r="M93" s="607"/>
      <c r="N93" s="666"/>
      <c r="AQ93" s="576"/>
    </row>
    <row r="94" spans="1:43" ht="27" customHeight="1">
      <c r="A94" s="600"/>
      <c r="B94" s="601"/>
      <c r="C94" s="602" t="s">
        <v>29</v>
      </c>
      <c r="D94" s="66">
        <v>73.43999965921539</v>
      </c>
      <c r="E94" s="163">
        <v>553.068</v>
      </c>
      <c r="F94" s="612">
        <f t="shared" si="15"/>
        <v>626.5079996592153</v>
      </c>
      <c r="G94" s="226">
        <v>1509.84</v>
      </c>
      <c r="H94" s="67"/>
      <c r="I94" s="612">
        <f t="shared" si="16"/>
        <v>1509.84</v>
      </c>
      <c r="J94" s="226">
        <v>13.284</v>
      </c>
      <c r="K94" s="226"/>
      <c r="L94" s="613">
        <f t="shared" si="14"/>
        <v>2149.631999659215</v>
      </c>
      <c r="M94" s="607"/>
      <c r="N94" s="666"/>
      <c r="AQ94" s="576"/>
    </row>
    <row r="95" spans="1:43" ht="27" customHeight="1">
      <c r="A95" s="607" t="s">
        <v>102</v>
      </c>
      <c r="B95" s="1"/>
      <c r="C95" s="616" t="s">
        <v>24</v>
      </c>
      <c r="D95" s="31"/>
      <c r="E95" s="158"/>
      <c r="F95" s="609"/>
      <c r="G95" s="225">
        <v>0.0006</v>
      </c>
      <c r="H95" s="40"/>
      <c r="I95" s="609">
        <f t="shared" si="16"/>
        <v>0.0006</v>
      </c>
      <c r="J95" s="543">
        <v>0</v>
      </c>
      <c r="K95" s="225"/>
      <c r="L95" s="610">
        <f t="shared" si="14"/>
        <v>0.0006</v>
      </c>
      <c r="M95" s="607"/>
      <c r="N95" s="666"/>
      <c r="AQ95" s="576"/>
    </row>
    <row r="96" spans="1:43" ht="27" customHeight="1">
      <c r="A96" s="600"/>
      <c r="B96" s="601"/>
      <c r="C96" s="602" t="s">
        <v>29</v>
      </c>
      <c r="D96" s="66"/>
      <c r="E96" s="163"/>
      <c r="F96" s="612"/>
      <c r="G96" s="226">
        <v>0.648</v>
      </c>
      <c r="H96" s="67"/>
      <c r="I96" s="612">
        <f t="shared" si="16"/>
        <v>0.648</v>
      </c>
      <c r="J96" s="226">
        <v>2.592</v>
      </c>
      <c r="K96" s="226"/>
      <c r="L96" s="613">
        <f t="shared" si="14"/>
        <v>3.24</v>
      </c>
      <c r="M96" s="607"/>
      <c r="N96" s="666"/>
      <c r="AQ96" s="576"/>
    </row>
    <row r="97" spans="1:43" ht="27" customHeight="1">
      <c r="A97" s="607" t="s">
        <v>103</v>
      </c>
      <c r="B97" s="1"/>
      <c r="C97" s="616" t="s">
        <v>24</v>
      </c>
      <c r="D97" s="31"/>
      <c r="E97" s="158"/>
      <c r="F97" s="609"/>
      <c r="G97" s="225"/>
      <c r="H97" s="40"/>
      <c r="I97" s="609"/>
      <c r="J97" s="225">
        <v>0.012</v>
      </c>
      <c r="K97" s="225"/>
      <c r="L97" s="610">
        <f>F97+J97+I97+K97</f>
        <v>0.012</v>
      </c>
      <c r="M97" s="607"/>
      <c r="N97" s="666"/>
      <c r="AQ97" s="576"/>
    </row>
    <row r="98" spans="1:43" ht="27" customHeight="1">
      <c r="A98" s="600"/>
      <c r="B98" s="601"/>
      <c r="C98" s="602" t="s">
        <v>29</v>
      </c>
      <c r="D98" s="66"/>
      <c r="E98" s="163"/>
      <c r="F98" s="612"/>
      <c r="G98" s="226"/>
      <c r="H98" s="67"/>
      <c r="I98" s="612"/>
      <c r="J98" s="226">
        <v>6.48</v>
      </c>
      <c r="K98" s="226"/>
      <c r="L98" s="613">
        <f>F98+J98+I98+K98</f>
        <v>6.48</v>
      </c>
      <c r="M98" s="607"/>
      <c r="N98" s="666"/>
      <c r="AQ98" s="576"/>
    </row>
    <row r="99" spans="1:43" ht="27" customHeight="1">
      <c r="A99" s="607" t="s">
        <v>104</v>
      </c>
      <c r="B99" s="1"/>
      <c r="C99" s="616" t="s">
        <v>24</v>
      </c>
      <c r="D99" s="31">
        <v>2.9869</v>
      </c>
      <c r="E99" s="158">
        <v>355.8795</v>
      </c>
      <c r="F99" s="609">
        <f t="shared" si="15"/>
        <v>358.8664</v>
      </c>
      <c r="G99" s="225">
        <v>1716.67727</v>
      </c>
      <c r="H99" s="40"/>
      <c r="I99" s="609">
        <f t="shared" si="16"/>
        <v>1716.67727</v>
      </c>
      <c r="J99" s="225">
        <v>95.7678</v>
      </c>
      <c r="K99" s="225">
        <v>24.8681</v>
      </c>
      <c r="L99" s="610">
        <f>F99+J99+I99+K99</f>
        <v>2196.17957</v>
      </c>
      <c r="M99" s="607"/>
      <c r="N99" s="666"/>
      <c r="AQ99" s="576"/>
    </row>
    <row r="100" spans="1:43" ht="27" customHeight="1">
      <c r="A100" s="600"/>
      <c r="B100" s="601"/>
      <c r="C100" s="602" t="s">
        <v>29</v>
      </c>
      <c r="D100" s="66">
        <v>6673.783289031554</v>
      </c>
      <c r="E100" s="163">
        <v>168470.488</v>
      </c>
      <c r="F100" s="612">
        <f t="shared" si="15"/>
        <v>175144.27128903157</v>
      </c>
      <c r="G100" s="226">
        <v>883824.695</v>
      </c>
      <c r="H100" s="67"/>
      <c r="I100" s="612">
        <f t="shared" si="16"/>
        <v>883824.695</v>
      </c>
      <c r="J100" s="226">
        <v>14329.89</v>
      </c>
      <c r="K100" s="226">
        <v>1994.285</v>
      </c>
      <c r="L100" s="613">
        <f>F100+J100+I100+K100</f>
        <v>1075293.1412890314</v>
      </c>
      <c r="M100" s="607"/>
      <c r="N100" s="666"/>
      <c r="AQ100" s="576"/>
    </row>
    <row r="101" spans="1:43" ht="27" customHeight="1">
      <c r="A101" s="607" t="s">
        <v>105</v>
      </c>
      <c r="B101" s="1"/>
      <c r="C101" s="616" t="s">
        <v>24</v>
      </c>
      <c r="D101" s="30">
        <f aca="true" t="shared" si="18" ref="D101:K102">D10+D12+D24+D30+D38+D40+D42+D44+D46+D48+D50+D52+D54+D60+D73+D85+D87+D89+D91+D93+D95+D97+D99</f>
        <v>763.0345</v>
      </c>
      <c r="E101" s="188">
        <f t="shared" si="18"/>
        <v>742.0098</v>
      </c>
      <c r="F101" s="609">
        <f t="shared" si="18"/>
        <v>1505.0443</v>
      </c>
      <c r="G101" s="581">
        <f>G10+G12+G24+G30+G38+G40+G42+G44+G46+G48+G50+G52+G54+G60+G73+G85+G87+G89+G91+G93+G95+G97+G99</f>
        <v>9890.40777</v>
      </c>
      <c r="H101" s="631"/>
      <c r="I101" s="609">
        <f>I10+I12+I24+I30+I38+I40+I42+I44+I46+I48+I50+I52+I54+I60+I73+I85+I87+I89+I91+I93+I95+I97+I99</f>
        <v>9890.40777</v>
      </c>
      <c r="J101" s="609">
        <f>J10+J12+J24+J30+J38+J40+J42+J44+J46+J48+J50+J52+J54+J60+J73+J85+J87+J89+J91+J93+J95+J97+J99</f>
        <v>12263.2353</v>
      </c>
      <c r="K101" s="566">
        <f t="shared" si="18"/>
        <v>5335.7025</v>
      </c>
      <c r="L101" s="610">
        <f t="shared" si="14"/>
        <v>28994.38987</v>
      </c>
      <c r="M101" s="607"/>
      <c r="N101" s="666"/>
      <c r="AQ101" s="576"/>
    </row>
    <row r="102" spans="1:43" ht="27" customHeight="1">
      <c r="A102" s="600"/>
      <c r="B102" s="601"/>
      <c r="C102" s="602" t="s">
        <v>29</v>
      </c>
      <c r="D102" s="617">
        <f t="shared" si="18"/>
        <v>300802.9799241799</v>
      </c>
      <c r="E102" s="368">
        <f t="shared" si="18"/>
        <v>299551.683</v>
      </c>
      <c r="F102" s="612">
        <f t="shared" si="18"/>
        <v>600354.6629241799</v>
      </c>
      <c r="G102" s="582">
        <f t="shared" si="18"/>
        <v>2391305.8940000003</v>
      </c>
      <c r="H102" s="632"/>
      <c r="I102" s="612">
        <f>I11+I13+I25+I31+I39+I41+I43+I45+I47+I49+I51+I53+I55+I61+I74+I86+I88+I90+I92+I94+I96+I98+I100</f>
        <v>2391305.8940000003</v>
      </c>
      <c r="J102" s="612">
        <f>J11+J13+J25+J31+J39+J41+J43+J45+J47+J49+J51+J53+J55+J61+J74+J86+J88+J90+J92+J94+J96+J98+J100</f>
        <v>3376142.8239999996</v>
      </c>
      <c r="K102" s="568">
        <f t="shared" si="18"/>
        <v>2035409.638</v>
      </c>
      <c r="L102" s="613">
        <f t="shared" si="14"/>
        <v>8403213.01892418</v>
      </c>
      <c r="M102" s="607"/>
      <c r="N102" s="666"/>
      <c r="AQ102" s="576"/>
    </row>
    <row r="103" spans="1:43" ht="27" customHeight="1">
      <c r="A103" s="607" t="s">
        <v>128</v>
      </c>
      <c r="B103" s="615" t="s">
        <v>106</v>
      </c>
      <c r="C103" s="616" t="s">
        <v>24</v>
      </c>
      <c r="D103" s="31"/>
      <c r="E103" s="158"/>
      <c r="F103" s="609"/>
      <c r="G103" s="225">
        <v>0.8208</v>
      </c>
      <c r="H103" s="40"/>
      <c r="I103" s="609">
        <f t="shared" si="16"/>
        <v>0.8208</v>
      </c>
      <c r="J103" s="225"/>
      <c r="K103" s="225">
        <v>0.0333</v>
      </c>
      <c r="L103" s="610">
        <f t="shared" si="14"/>
        <v>0.8541</v>
      </c>
      <c r="M103" s="607"/>
      <c r="N103" s="666"/>
      <c r="AQ103" s="576"/>
    </row>
    <row r="104" spans="1:43" ht="27" customHeight="1">
      <c r="A104" s="607" t="s">
        <v>128</v>
      </c>
      <c r="B104" s="602"/>
      <c r="C104" s="602" t="s">
        <v>29</v>
      </c>
      <c r="D104" s="66"/>
      <c r="E104" s="163"/>
      <c r="F104" s="612"/>
      <c r="G104" s="226">
        <v>2610.032</v>
      </c>
      <c r="H104" s="67"/>
      <c r="I104" s="612">
        <f t="shared" si="16"/>
        <v>2610.032</v>
      </c>
      <c r="J104" s="226"/>
      <c r="K104" s="226">
        <v>123.4</v>
      </c>
      <c r="L104" s="613">
        <f t="shared" si="14"/>
        <v>2733.4320000000002</v>
      </c>
      <c r="M104" s="607"/>
      <c r="N104" s="666"/>
      <c r="AQ104" s="576"/>
    </row>
    <row r="105" spans="1:43" ht="27" customHeight="1">
      <c r="A105" s="611" t="s">
        <v>107</v>
      </c>
      <c r="B105" s="615" t="s">
        <v>108</v>
      </c>
      <c r="C105" s="616" t="s">
        <v>24</v>
      </c>
      <c r="D105" s="31">
        <v>0.945</v>
      </c>
      <c r="E105" s="158">
        <v>0.3771</v>
      </c>
      <c r="F105" s="609">
        <f t="shared" si="15"/>
        <v>1.3220999999999998</v>
      </c>
      <c r="G105" s="225">
        <v>51.5472</v>
      </c>
      <c r="H105" s="40"/>
      <c r="I105" s="609">
        <f t="shared" si="16"/>
        <v>51.5472</v>
      </c>
      <c r="J105" s="225">
        <v>13.2005</v>
      </c>
      <c r="K105" s="225">
        <v>41.6488</v>
      </c>
      <c r="L105" s="610">
        <f t="shared" si="14"/>
        <v>107.71860000000001</v>
      </c>
      <c r="M105" s="607"/>
      <c r="N105" s="666"/>
      <c r="AQ105" s="576"/>
    </row>
    <row r="106" spans="1:43" ht="27" customHeight="1">
      <c r="A106" s="611" t="s">
        <v>128</v>
      </c>
      <c r="B106" s="602"/>
      <c r="C106" s="602" t="s">
        <v>29</v>
      </c>
      <c r="D106" s="66">
        <v>323.09819850072313</v>
      </c>
      <c r="E106" s="163">
        <v>243.809</v>
      </c>
      <c r="F106" s="612">
        <f t="shared" si="15"/>
        <v>566.9071985007231</v>
      </c>
      <c r="G106" s="226">
        <v>23627.014</v>
      </c>
      <c r="H106" s="67"/>
      <c r="I106" s="612">
        <f t="shared" si="16"/>
        <v>23627.014</v>
      </c>
      <c r="J106" s="226">
        <v>7577.701</v>
      </c>
      <c r="K106" s="226">
        <v>18997.63</v>
      </c>
      <c r="L106" s="613">
        <f t="shared" si="14"/>
        <v>50769.25219850072</v>
      </c>
      <c r="M106" s="607"/>
      <c r="N106" s="666"/>
      <c r="AQ106" s="576"/>
    </row>
    <row r="107" spans="1:43" ht="27" customHeight="1">
      <c r="A107" s="611" t="s">
        <v>128</v>
      </c>
      <c r="B107" s="615" t="s">
        <v>109</v>
      </c>
      <c r="C107" s="616" t="s">
        <v>24</v>
      </c>
      <c r="D107" s="31">
        <v>0.0365</v>
      </c>
      <c r="E107" s="158">
        <v>1.9061</v>
      </c>
      <c r="F107" s="609">
        <f t="shared" si="15"/>
        <v>1.9425999999999999</v>
      </c>
      <c r="G107" s="225">
        <v>18.953</v>
      </c>
      <c r="H107" s="40"/>
      <c r="I107" s="609">
        <f t="shared" si="16"/>
        <v>18.953</v>
      </c>
      <c r="J107" s="225">
        <v>8.1142</v>
      </c>
      <c r="K107" s="225">
        <v>15.9325</v>
      </c>
      <c r="L107" s="610">
        <f t="shared" si="14"/>
        <v>44.942299999999996</v>
      </c>
      <c r="M107" s="607"/>
      <c r="N107" s="666"/>
      <c r="AQ107" s="576"/>
    </row>
    <row r="108" spans="1:43" ht="27" customHeight="1">
      <c r="A108" s="611"/>
      <c r="B108" s="602"/>
      <c r="C108" s="602" t="s">
        <v>29</v>
      </c>
      <c r="D108" s="66">
        <v>42.33599980354769</v>
      </c>
      <c r="E108" s="163">
        <v>993.983</v>
      </c>
      <c r="F108" s="612">
        <f t="shared" si="15"/>
        <v>1036.3189998035477</v>
      </c>
      <c r="G108" s="226">
        <v>3476.301</v>
      </c>
      <c r="H108" s="67"/>
      <c r="I108" s="612">
        <f t="shared" si="16"/>
        <v>3476.301</v>
      </c>
      <c r="J108" s="226">
        <v>2718.768</v>
      </c>
      <c r="K108" s="226">
        <v>2017.948</v>
      </c>
      <c r="L108" s="613">
        <f t="shared" si="14"/>
        <v>9249.335999803548</v>
      </c>
      <c r="M108" s="607"/>
      <c r="N108" s="666"/>
      <c r="AQ108" s="576"/>
    </row>
    <row r="109" spans="1:43" ht="27" customHeight="1">
      <c r="A109" s="611" t="s">
        <v>110</v>
      </c>
      <c r="B109" s="615" t="s">
        <v>111</v>
      </c>
      <c r="C109" s="616" t="s">
        <v>24</v>
      </c>
      <c r="D109" s="31"/>
      <c r="E109" s="158">
        <v>0.184</v>
      </c>
      <c r="F109" s="609">
        <f t="shared" si="15"/>
        <v>0.184</v>
      </c>
      <c r="G109" s="225">
        <v>0.5718</v>
      </c>
      <c r="H109" s="40"/>
      <c r="I109" s="609">
        <f t="shared" si="16"/>
        <v>0.5718</v>
      </c>
      <c r="J109" s="225">
        <v>0.0343</v>
      </c>
      <c r="K109" s="225">
        <v>0.0106</v>
      </c>
      <c r="L109" s="610">
        <f t="shared" si="14"/>
        <v>0.8007000000000001</v>
      </c>
      <c r="M109" s="607"/>
      <c r="N109" s="666"/>
      <c r="AQ109" s="576"/>
    </row>
    <row r="110" spans="1:43" ht="27" customHeight="1">
      <c r="A110" s="611"/>
      <c r="B110" s="602"/>
      <c r="C110" s="602" t="s">
        <v>29</v>
      </c>
      <c r="D110" s="66"/>
      <c r="E110" s="163">
        <v>401.955</v>
      </c>
      <c r="F110" s="612">
        <f t="shared" si="15"/>
        <v>401.955</v>
      </c>
      <c r="G110" s="226">
        <v>1297.896</v>
      </c>
      <c r="H110" s="67"/>
      <c r="I110" s="612">
        <f t="shared" si="16"/>
        <v>1297.896</v>
      </c>
      <c r="J110" s="226">
        <v>44.409</v>
      </c>
      <c r="K110" s="226">
        <v>5.541</v>
      </c>
      <c r="L110" s="613">
        <f t="shared" si="14"/>
        <v>1749.801</v>
      </c>
      <c r="M110" s="607"/>
      <c r="N110" s="666"/>
      <c r="AQ110" s="576"/>
    </row>
    <row r="111" spans="1:43" ht="27" customHeight="1">
      <c r="A111" s="611"/>
      <c r="B111" s="615" t="s">
        <v>112</v>
      </c>
      <c r="C111" s="616" t="s">
        <v>24</v>
      </c>
      <c r="D111" s="31">
        <v>0.3717</v>
      </c>
      <c r="E111" s="158">
        <v>0.3401</v>
      </c>
      <c r="F111" s="609">
        <f t="shared" si="15"/>
        <v>0.7118</v>
      </c>
      <c r="G111" s="225">
        <v>2.801</v>
      </c>
      <c r="H111" s="40"/>
      <c r="I111" s="609">
        <f t="shared" si="16"/>
        <v>2.801</v>
      </c>
      <c r="J111" s="225">
        <v>0.2794</v>
      </c>
      <c r="K111" s="225">
        <v>0.0876</v>
      </c>
      <c r="L111" s="610">
        <f t="shared" si="14"/>
        <v>3.8798000000000004</v>
      </c>
      <c r="M111" s="607"/>
      <c r="N111" s="666"/>
      <c r="AQ111" s="576"/>
    </row>
    <row r="112" spans="1:43" ht="27" customHeight="1">
      <c r="A112" s="611"/>
      <c r="B112" s="602"/>
      <c r="C112" s="602" t="s">
        <v>29</v>
      </c>
      <c r="D112" s="66">
        <v>121.26671943728442</v>
      </c>
      <c r="E112" s="163">
        <v>110.328</v>
      </c>
      <c r="F112" s="612">
        <f t="shared" si="15"/>
        <v>231.59471943728443</v>
      </c>
      <c r="G112" s="226">
        <v>3937.896</v>
      </c>
      <c r="H112" s="67"/>
      <c r="I112" s="612">
        <f t="shared" si="16"/>
        <v>3937.896</v>
      </c>
      <c r="J112" s="226">
        <v>191.693</v>
      </c>
      <c r="K112" s="226">
        <v>108.575</v>
      </c>
      <c r="L112" s="613">
        <f t="shared" si="14"/>
        <v>4469.7587194372845</v>
      </c>
      <c r="M112" s="607"/>
      <c r="N112" s="666"/>
      <c r="AQ112" s="576"/>
    </row>
    <row r="113" spans="1:43" ht="27" customHeight="1">
      <c r="A113" s="611" t="s">
        <v>113</v>
      </c>
      <c r="B113" s="615" t="s">
        <v>114</v>
      </c>
      <c r="C113" s="616" t="s">
        <v>24</v>
      </c>
      <c r="D113" s="31"/>
      <c r="E113" s="158"/>
      <c r="F113" s="609"/>
      <c r="G113" s="225"/>
      <c r="H113" s="40"/>
      <c r="I113" s="609"/>
      <c r="J113" s="225"/>
      <c r="K113" s="225">
        <v>1</v>
      </c>
      <c r="L113" s="610">
        <f t="shared" si="14"/>
        <v>1</v>
      </c>
      <c r="M113" s="607"/>
      <c r="N113" s="666"/>
      <c r="AQ113" s="576"/>
    </row>
    <row r="114" spans="1:43" ht="27" customHeight="1">
      <c r="A114" s="611"/>
      <c r="B114" s="602"/>
      <c r="C114" s="602" t="s">
        <v>29</v>
      </c>
      <c r="D114" s="66"/>
      <c r="E114" s="163"/>
      <c r="F114" s="612"/>
      <c r="G114" s="226"/>
      <c r="H114" s="67"/>
      <c r="I114" s="612"/>
      <c r="J114" s="226"/>
      <c r="K114" s="226">
        <v>572.4</v>
      </c>
      <c r="L114" s="613">
        <f t="shared" si="14"/>
        <v>572.4</v>
      </c>
      <c r="M114" s="607"/>
      <c r="N114" s="666"/>
      <c r="AQ114" s="576"/>
    </row>
    <row r="115" spans="1:43" ht="27" customHeight="1">
      <c r="A115" s="611"/>
      <c r="B115" s="615" t="s">
        <v>115</v>
      </c>
      <c r="C115" s="616" t="s">
        <v>24</v>
      </c>
      <c r="D115" s="31">
        <v>0.001</v>
      </c>
      <c r="E115" s="158">
        <v>0.0095</v>
      </c>
      <c r="F115" s="609">
        <f t="shared" si="15"/>
        <v>0.010499999999999999</v>
      </c>
      <c r="G115" s="225"/>
      <c r="H115" s="40"/>
      <c r="I115" s="609"/>
      <c r="J115" s="225"/>
      <c r="K115" s="225"/>
      <c r="L115" s="610">
        <f t="shared" si="14"/>
        <v>0.010499999999999999</v>
      </c>
      <c r="M115" s="607"/>
      <c r="N115" s="666"/>
      <c r="AQ115" s="576"/>
    </row>
    <row r="116" spans="1:43" ht="27" customHeight="1">
      <c r="A116" s="611"/>
      <c r="B116" s="602"/>
      <c r="C116" s="602" t="s">
        <v>29</v>
      </c>
      <c r="D116" s="66">
        <v>1.0799999949884616</v>
      </c>
      <c r="E116" s="163">
        <v>9.731</v>
      </c>
      <c r="F116" s="612">
        <f t="shared" si="15"/>
        <v>10.810999994988462</v>
      </c>
      <c r="G116" s="226"/>
      <c r="H116" s="67"/>
      <c r="I116" s="612"/>
      <c r="J116" s="226"/>
      <c r="K116" s="226"/>
      <c r="L116" s="613">
        <f t="shared" si="14"/>
        <v>10.810999994988462</v>
      </c>
      <c r="M116" s="607"/>
      <c r="N116" s="666"/>
      <c r="AQ116" s="576"/>
    </row>
    <row r="117" spans="1:43" ht="27" customHeight="1">
      <c r="A117" s="611" t="s">
        <v>116</v>
      </c>
      <c r="B117" s="615" t="s">
        <v>117</v>
      </c>
      <c r="C117" s="616" t="s">
        <v>24</v>
      </c>
      <c r="D117" s="31">
        <v>1.282</v>
      </c>
      <c r="E117" s="158">
        <v>1.02</v>
      </c>
      <c r="F117" s="609">
        <f t="shared" si="15"/>
        <v>2.302</v>
      </c>
      <c r="G117" s="225"/>
      <c r="H117" s="40"/>
      <c r="I117" s="609"/>
      <c r="J117" s="225"/>
      <c r="K117" s="225"/>
      <c r="L117" s="610">
        <f t="shared" si="14"/>
        <v>2.302</v>
      </c>
      <c r="M117" s="607"/>
      <c r="N117" s="666"/>
      <c r="AQ117" s="576"/>
    </row>
    <row r="118" spans="1:43" ht="27" customHeight="1">
      <c r="A118" s="611"/>
      <c r="B118" s="602"/>
      <c r="C118" s="602" t="s">
        <v>29</v>
      </c>
      <c r="D118" s="66">
        <v>758.8079964788931</v>
      </c>
      <c r="E118" s="163">
        <v>440.64</v>
      </c>
      <c r="F118" s="612">
        <f t="shared" si="15"/>
        <v>1199.447996478893</v>
      </c>
      <c r="G118" s="226"/>
      <c r="H118" s="67"/>
      <c r="I118" s="612"/>
      <c r="J118" s="226"/>
      <c r="K118" s="226"/>
      <c r="L118" s="613">
        <f t="shared" si="14"/>
        <v>1199.447996478893</v>
      </c>
      <c r="M118" s="607"/>
      <c r="N118" s="666"/>
      <c r="AQ118" s="576"/>
    </row>
    <row r="119" spans="1:43" ht="27" customHeight="1">
      <c r="A119" s="611"/>
      <c r="B119" s="615" t="s">
        <v>118</v>
      </c>
      <c r="C119" s="616" t="s">
        <v>24</v>
      </c>
      <c r="D119" s="31">
        <v>5.2804</v>
      </c>
      <c r="E119" s="158">
        <v>0.55</v>
      </c>
      <c r="F119" s="609">
        <f t="shared" si="15"/>
        <v>5.8304</v>
      </c>
      <c r="G119" s="225">
        <v>5.3789</v>
      </c>
      <c r="H119" s="40"/>
      <c r="I119" s="609">
        <f t="shared" si="16"/>
        <v>5.3789</v>
      </c>
      <c r="J119" s="225">
        <v>1.3455</v>
      </c>
      <c r="K119" s="225">
        <v>0.015</v>
      </c>
      <c r="L119" s="610">
        <f t="shared" si="14"/>
        <v>12.5698</v>
      </c>
      <c r="M119" s="607"/>
      <c r="N119" s="666"/>
      <c r="AQ119" s="576"/>
    </row>
    <row r="120" spans="1:43" ht="27" customHeight="1">
      <c r="A120" s="611"/>
      <c r="B120" s="602"/>
      <c r="C120" s="602" t="s">
        <v>29</v>
      </c>
      <c r="D120" s="66">
        <v>3728.9375826965606</v>
      </c>
      <c r="E120" s="163">
        <v>475.2</v>
      </c>
      <c r="F120" s="612">
        <f t="shared" si="15"/>
        <v>4204.1375826965605</v>
      </c>
      <c r="G120" s="226">
        <v>3965.745</v>
      </c>
      <c r="H120" s="67"/>
      <c r="I120" s="612">
        <f t="shared" si="16"/>
        <v>3965.745</v>
      </c>
      <c r="J120" s="226">
        <v>1780.514</v>
      </c>
      <c r="K120" s="226">
        <v>9.99</v>
      </c>
      <c r="L120" s="613">
        <f t="shared" si="14"/>
        <v>9960.386582696561</v>
      </c>
      <c r="M120" s="607"/>
      <c r="N120" s="666"/>
      <c r="AQ120" s="576"/>
    </row>
    <row r="121" spans="1:43" ht="27" customHeight="1">
      <c r="A121" s="611" t="s">
        <v>35</v>
      </c>
      <c r="B121" s="615" t="s">
        <v>119</v>
      </c>
      <c r="C121" s="616" t="s">
        <v>24</v>
      </c>
      <c r="D121" s="31">
        <v>2.4347</v>
      </c>
      <c r="E121" s="158">
        <v>0.3353</v>
      </c>
      <c r="F121" s="609">
        <f t="shared" si="15"/>
        <v>2.77</v>
      </c>
      <c r="G121" s="225">
        <v>32.3255</v>
      </c>
      <c r="H121" s="40"/>
      <c r="I121" s="609">
        <f t="shared" si="16"/>
        <v>32.3255</v>
      </c>
      <c r="J121" s="225">
        <v>1.701</v>
      </c>
      <c r="K121" s="225">
        <v>6.5092</v>
      </c>
      <c r="L121" s="610">
        <f t="shared" si="14"/>
        <v>43.305699999999995</v>
      </c>
      <c r="M121" s="607"/>
      <c r="N121" s="666"/>
      <c r="AQ121" s="576"/>
    </row>
    <row r="122" spans="1:43" ht="27" customHeight="1">
      <c r="A122" s="611"/>
      <c r="B122" s="602"/>
      <c r="C122" s="633" t="s">
        <v>29</v>
      </c>
      <c r="D122" s="650">
        <v>3078.5021857147854</v>
      </c>
      <c r="E122" s="163">
        <v>162.729</v>
      </c>
      <c r="F122" s="612">
        <f t="shared" si="15"/>
        <v>3241.231185714785</v>
      </c>
      <c r="G122" s="226">
        <v>16230.522</v>
      </c>
      <c r="H122" s="67"/>
      <c r="I122" s="612">
        <f t="shared" si="16"/>
        <v>16230.522</v>
      </c>
      <c r="J122" s="226">
        <v>336.478</v>
      </c>
      <c r="K122" s="226">
        <v>1536.397</v>
      </c>
      <c r="L122" s="613">
        <f t="shared" si="14"/>
        <v>21344.628185714788</v>
      </c>
      <c r="M122" s="607"/>
      <c r="N122" s="666"/>
      <c r="AQ122" s="576"/>
    </row>
    <row r="123" spans="1:43" ht="27" customHeight="1">
      <c r="A123" s="607"/>
      <c r="B123" s="615" t="s">
        <v>31</v>
      </c>
      <c r="C123" s="616" t="s">
        <v>24</v>
      </c>
      <c r="D123" s="31">
        <v>4.2134</v>
      </c>
      <c r="E123" s="158">
        <v>0.138</v>
      </c>
      <c r="F123" s="609">
        <f t="shared" si="15"/>
        <v>4.3514</v>
      </c>
      <c r="G123" s="225">
        <v>16.1851</v>
      </c>
      <c r="H123" s="40"/>
      <c r="I123" s="609">
        <f t="shared" si="16"/>
        <v>16.1851</v>
      </c>
      <c r="J123" s="225">
        <v>18.599</v>
      </c>
      <c r="K123" s="225">
        <v>0.996</v>
      </c>
      <c r="L123" s="610">
        <f t="shared" si="14"/>
        <v>40.1315</v>
      </c>
      <c r="M123" s="607"/>
      <c r="N123" s="666"/>
      <c r="AQ123" s="576"/>
    </row>
    <row r="124" spans="1:43" ht="27" customHeight="1">
      <c r="A124" s="607"/>
      <c r="B124" s="602" t="s">
        <v>120</v>
      </c>
      <c r="C124" s="602" t="s">
        <v>29</v>
      </c>
      <c r="D124" s="66">
        <v>1466.8613931933035</v>
      </c>
      <c r="E124" s="163">
        <v>315.792</v>
      </c>
      <c r="F124" s="612">
        <f t="shared" si="15"/>
        <v>1782.6533931933034</v>
      </c>
      <c r="G124" s="226">
        <v>8042.209</v>
      </c>
      <c r="H124" s="67"/>
      <c r="I124" s="612">
        <f t="shared" si="16"/>
        <v>8042.209</v>
      </c>
      <c r="J124" s="226">
        <v>4003.566</v>
      </c>
      <c r="K124" s="226">
        <v>112.136</v>
      </c>
      <c r="L124" s="613">
        <f t="shared" si="14"/>
        <v>13940.564393193303</v>
      </c>
      <c r="M124" s="607"/>
      <c r="N124" s="666"/>
      <c r="AQ124" s="576"/>
    </row>
    <row r="125" spans="1:43" ht="27" customHeight="1">
      <c r="A125" s="607"/>
      <c r="B125" s="615" t="s">
        <v>36</v>
      </c>
      <c r="C125" s="616" t="s">
        <v>24</v>
      </c>
      <c r="D125" s="30">
        <f aca="true" t="shared" si="19" ref="D125:K126">D103+D105+D107+D109+D111+D113+D115+D117+D119+D121+D123</f>
        <v>14.5647</v>
      </c>
      <c r="E125" s="188">
        <f t="shared" si="19"/>
        <v>4.8601</v>
      </c>
      <c r="F125" s="609">
        <f t="shared" si="19"/>
        <v>19.424799999999998</v>
      </c>
      <c r="G125" s="566">
        <f t="shared" si="19"/>
        <v>128.5833</v>
      </c>
      <c r="H125" s="45"/>
      <c r="I125" s="609">
        <f>I103+I105+I107+I109+I111+I113+I115+I117+I119+I121+I123</f>
        <v>128.5833</v>
      </c>
      <c r="J125" s="233">
        <f t="shared" si="19"/>
        <v>43.273900000000005</v>
      </c>
      <c r="K125" s="233">
        <f t="shared" si="19"/>
        <v>66.23299999999999</v>
      </c>
      <c r="L125" s="610">
        <f>F125+J125+I125+K125</f>
        <v>257.515</v>
      </c>
      <c r="M125" s="607"/>
      <c r="N125" s="666"/>
      <c r="AQ125" s="576"/>
    </row>
    <row r="126" spans="1:43" ht="27" customHeight="1">
      <c r="A126" s="600"/>
      <c r="B126" s="602"/>
      <c r="C126" s="602" t="s">
        <v>29</v>
      </c>
      <c r="D126" s="617">
        <f t="shared" si="19"/>
        <v>9520.890075820085</v>
      </c>
      <c r="E126" s="368">
        <f t="shared" si="19"/>
        <v>3154.1669999999995</v>
      </c>
      <c r="F126" s="612">
        <f t="shared" si="19"/>
        <v>12675.057075820085</v>
      </c>
      <c r="G126" s="568">
        <f t="shared" si="19"/>
        <v>63187.615000000005</v>
      </c>
      <c r="H126" s="44"/>
      <c r="I126" s="612">
        <f>I104+I106+I108+I110+I112+I114+I116+I118+I120+I122+I124</f>
        <v>63187.615000000005</v>
      </c>
      <c r="J126" s="528">
        <f t="shared" si="19"/>
        <v>16653.128999999997</v>
      </c>
      <c r="K126" s="568">
        <f t="shared" si="19"/>
        <v>23484.017000000007</v>
      </c>
      <c r="L126" s="613">
        <f t="shared" si="14"/>
        <v>115999.81807582009</v>
      </c>
      <c r="M126" s="607"/>
      <c r="N126" s="666"/>
      <c r="AQ126" s="576"/>
    </row>
    <row r="127" spans="1:43" ht="27" customHeight="1">
      <c r="A127" s="607" t="s">
        <v>128</v>
      </c>
      <c r="B127" s="615" t="s">
        <v>121</v>
      </c>
      <c r="C127" s="616" t="s">
        <v>24</v>
      </c>
      <c r="D127" s="31"/>
      <c r="E127" s="158"/>
      <c r="F127" s="609"/>
      <c r="G127" s="225"/>
      <c r="H127" s="40"/>
      <c r="I127" s="609"/>
      <c r="J127" s="225"/>
      <c r="K127" s="225"/>
      <c r="L127" s="610"/>
      <c r="M127" s="607"/>
      <c r="N127" s="666"/>
      <c r="AQ127" s="576"/>
    </row>
    <row r="128" spans="1:43" ht="27" customHeight="1">
      <c r="A128" s="607" t="s">
        <v>128</v>
      </c>
      <c r="B128" s="602"/>
      <c r="C128" s="602" t="s">
        <v>29</v>
      </c>
      <c r="D128" s="66"/>
      <c r="E128" s="163"/>
      <c r="F128" s="612"/>
      <c r="G128" s="226"/>
      <c r="H128" s="67"/>
      <c r="I128" s="612"/>
      <c r="J128" s="226"/>
      <c r="K128" s="226"/>
      <c r="L128" s="613"/>
      <c r="M128" s="607"/>
      <c r="N128" s="666"/>
      <c r="AQ128" s="576"/>
    </row>
    <row r="129" spans="1:43" ht="27" customHeight="1">
      <c r="A129" s="611" t="s">
        <v>122</v>
      </c>
      <c r="B129" s="615" t="s">
        <v>123</v>
      </c>
      <c r="C129" s="616" t="s">
        <v>24</v>
      </c>
      <c r="D129" s="31"/>
      <c r="E129" s="158"/>
      <c r="F129" s="609"/>
      <c r="G129" s="225"/>
      <c r="H129" s="40"/>
      <c r="I129" s="609"/>
      <c r="J129" s="225">
        <v>0.13</v>
      </c>
      <c r="K129" s="225"/>
      <c r="L129" s="610">
        <f t="shared" si="14"/>
        <v>0.13</v>
      </c>
      <c r="M129" s="607"/>
      <c r="N129" s="666"/>
      <c r="AQ129" s="576"/>
    </row>
    <row r="130" spans="1:43" ht="27" customHeight="1">
      <c r="A130" s="611"/>
      <c r="B130" s="602"/>
      <c r="C130" s="602" t="s">
        <v>29</v>
      </c>
      <c r="D130" s="66"/>
      <c r="E130" s="163"/>
      <c r="F130" s="612"/>
      <c r="G130" s="226"/>
      <c r="H130" s="67"/>
      <c r="I130" s="612"/>
      <c r="J130" s="226">
        <v>32.13</v>
      </c>
      <c r="K130" s="226"/>
      <c r="L130" s="613">
        <f t="shared" si="14"/>
        <v>32.13</v>
      </c>
      <c r="M130" s="607"/>
      <c r="N130" s="666"/>
      <c r="AQ130" s="576"/>
    </row>
    <row r="131" spans="1:43" ht="27" customHeight="1">
      <c r="A131" s="611" t="s">
        <v>124</v>
      </c>
      <c r="B131" s="615" t="s">
        <v>31</v>
      </c>
      <c r="C131" s="615" t="s">
        <v>24</v>
      </c>
      <c r="D131" s="70"/>
      <c r="E131" s="199"/>
      <c r="F131" s="634"/>
      <c r="G131" s="238"/>
      <c r="H131" s="71"/>
      <c r="I131" s="634"/>
      <c r="J131" s="238"/>
      <c r="K131" s="238"/>
      <c r="L131" s="635"/>
      <c r="M131" s="607"/>
      <c r="N131" s="666"/>
      <c r="AQ131" s="576"/>
    </row>
    <row r="132" spans="1:43" ht="27" customHeight="1">
      <c r="A132" s="611"/>
      <c r="B132" s="615" t="s">
        <v>125</v>
      </c>
      <c r="C132" s="636" t="s">
        <v>126</v>
      </c>
      <c r="D132" s="445"/>
      <c r="E132" s="446"/>
      <c r="F132" s="637"/>
      <c r="G132" s="447"/>
      <c r="H132" s="448"/>
      <c r="I132" s="637"/>
      <c r="J132" s="447"/>
      <c r="K132" s="447"/>
      <c r="L132" s="638"/>
      <c r="M132" s="607"/>
      <c r="N132" s="666"/>
      <c r="AQ132" s="576"/>
    </row>
    <row r="133" spans="1:43" ht="27" customHeight="1">
      <c r="A133" s="611" t="s">
        <v>35</v>
      </c>
      <c r="B133" s="602"/>
      <c r="C133" s="602" t="s">
        <v>29</v>
      </c>
      <c r="D133" s="66"/>
      <c r="E133" s="163"/>
      <c r="F133" s="612"/>
      <c r="G133" s="239"/>
      <c r="H133" s="67"/>
      <c r="I133" s="612"/>
      <c r="J133" s="226"/>
      <c r="K133" s="571"/>
      <c r="L133" s="613"/>
      <c r="M133" s="607"/>
      <c r="N133" s="666"/>
      <c r="AQ133" s="576"/>
    </row>
    <row r="134" spans="1:43" ht="27" customHeight="1">
      <c r="A134" s="607"/>
      <c r="B134" s="615" t="s">
        <v>128</v>
      </c>
      <c r="C134" s="642" t="s">
        <v>24</v>
      </c>
      <c r="D134" s="644"/>
      <c r="E134" s="592"/>
      <c r="F134" s="643"/>
      <c r="G134" s="542"/>
      <c r="H134" s="656"/>
      <c r="I134" s="643"/>
      <c r="J134" s="542">
        <f>J127+J129+J131</f>
        <v>0.13</v>
      </c>
      <c r="K134" s="542"/>
      <c r="L134" s="645">
        <f t="shared" si="14"/>
        <v>0.13</v>
      </c>
      <c r="M134" s="607"/>
      <c r="N134" s="666"/>
      <c r="AQ134" s="576"/>
    </row>
    <row r="135" spans="1:43" ht="27" customHeight="1">
      <c r="A135" s="607"/>
      <c r="B135" s="615" t="s">
        <v>36</v>
      </c>
      <c r="C135" s="616" t="s">
        <v>126</v>
      </c>
      <c r="D135" s="30"/>
      <c r="E135" s="188"/>
      <c r="F135" s="609"/>
      <c r="G135" s="233"/>
      <c r="H135" s="45"/>
      <c r="I135" s="609"/>
      <c r="J135" s="233"/>
      <c r="K135" s="233"/>
      <c r="L135" s="610"/>
      <c r="M135" s="607"/>
      <c r="N135" s="666"/>
      <c r="AQ135" s="576"/>
    </row>
    <row r="136" spans="1:43" ht="27" customHeight="1">
      <c r="A136" s="600"/>
      <c r="B136" s="602"/>
      <c r="C136" s="602" t="s">
        <v>29</v>
      </c>
      <c r="D136" s="617"/>
      <c r="E136" s="368"/>
      <c r="F136" s="641"/>
      <c r="G136" s="536"/>
      <c r="H136" s="44"/>
      <c r="I136" s="641"/>
      <c r="J136" s="528">
        <f>J128+J130+J133</f>
        <v>32.13</v>
      </c>
      <c r="K136" s="528"/>
      <c r="L136" s="613">
        <f t="shared" si="14"/>
        <v>32.13</v>
      </c>
      <c r="M136" s="607"/>
      <c r="N136" s="666"/>
      <c r="AQ136" s="576"/>
    </row>
    <row r="137" spans="1:43" ht="27" customHeight="1">
      <c r="A137" s="607"/>
      <c r="B137" s="1" t="s">
        <v>128</v>
      </c>
      <c r="C137" s="642" t="s">
        <v>24</v>
      </c>
      <c r="D137" s="644">
        <f aca="true" t="shared" si="20" ref="D137:K137">D134+D125+D101</f>
        <v>777.5992</v>
      </c>
      <c r="E137" s="592">
        <f t="shared" si="20"/>
        <v>746.8699</v>
      </c>
      <c r="F137" s="643">
        <f>F134+F125+F101</f>
        <v>1524.4691</v>
      </c>
      <c r="G137" s="542">
        <f t="shared" si="20"/>
        <v>10018.99107</v>
      </c>
      <c r="H137" s="644"/>
      <c r="I137" s="643">
        <f>I134+I125+I101</f>
        <v>10018.99107</v>
      </c>
      <c r="J137" s="595">
        <f t="shared" si="20"/>
        <v>12306.6392</v>
      </c>
      <c r="K137" s="595">
        <f t="shared" si="20"/>
        <v>5401.9355000000005</v>
      </c>
      <c r="L137" s="645">
        <f>F137+J137+I137+K137</f>
        <v>29252.03487</v>
      </c>
      <c r="M137" s="607"/>
      <c r="N137" s="666"/>
      <c r="AQ137" s="576"/>
    </row>
    <row r="138" spans="1:43" ht="27" customHeight="1">
      <c r="A138" s="607"/>
      <c r="B138" s="1" t="s">
        <v>127</v>
      </c>
      <c r="C138" s="616" t="s">
        <v>126</v>
      </c>
      <c r="D138" s="30"/>
      <c r="E138" s="188"/>
      <c r="F138" s="609"/>
      <c r="G138" s="233"/>
      <c r="H138" s="45"/>
      <c r="I138" s="609"/>
      <c r="J138" s="566"/>
      <c r="K138" s="566"/>
      <c r="L138" s="610"/>
      <c r="M138" s="607"/>
      <c r="N138" s="666"/>
      <c r="AQ138" s="576"/>
    </row>
    <row r="139" spans="1:43" ht="27" customHeight="1" thickBot="1">
      <c r="A139" s="621"/>
      <c r="B139" s="38"/>
      <c r="C139" s="622" t="s">
        <v>29</v>
      </c>
      <c r="D139" s="648">
        <f aca="true" t="shared" si="21" ref="D139:K139">D136+D126+D102</f>
        <v>310323.87</v>
      </c>
      <c r="E139" s="573">
        <f t="shared" si="21"/>
        <v>302705.85000000003</v>
      </c>
      <c r="F139" s="647">
        <f>F136+F126+F102</f>
        <v>613029.72</v>
      </c>
      <c r="G139" s="574">
        <f t="shared" si="21"/>
        <v>2454493.5090000005</v>
      </c>
      <c r="H139" s="648"/>
      <c r="I139" s="647">
        <f>I136+I126+I102</f>
        <v>2454493.5090000005</v>
      </c>
      <c r="J139" s="575">
        <f t="shared" si="21"/>
        <v>3392828.0829999996</v>
      </c>
      <c r="K139" s="575">
        <f t="shared" si="21"/>
        <v>2058893.655</v>
      </c>
      <c r="L139" s="624">
        <f>F139+J139+I139+K139</f>
        <v>8519244.967</v>
      </c>
      <c r="M139" s="607"/>
      <c r="N139" s="666"/>
      <c r="AQ139" s="576"/>
    </row>
    <row r="140" spans="1:43" ht="26.25" customHeight="1">
      <c r="A140" s="1"/>
      <c r="B140" s="1"/>
      <c r="C140" s="1"/>
      <c r="D140" s="576"/>
      <c r="E140" s="506"/>
      <c r="F140" s="1"/>
      <c r="G140" s="295"/>
      <c r="H140" s="1"/>
      <c r="I140" s="1"/>
      <c r="J140" s="507"/>
      <c r="K140" s="507"/>
      <c r="L140" s="1"/>
      <c r="M140" s="1"/>
      <c r="AQ140" s="576"/>
    </row>
    <row r="141" spans="1:43" ht="26.25" customHeight="1">
      <c r="A141" s="1"/>
      <c r="B141" s="1"/>
      <c r="C141" s="1"/>
      <c r="D141" s="576"/>
      <c r="E141" s="506"/>
      <c r="F141" s="1"/>
      <c r="G141" s="295"/>
      <c r="H141" s="1"/>
      <c r="I141" s="1"/>
      <c r="J141" s="507"/>
      <c r="K141" s="507"/>
      <c r="L141" s="1"/>
      <c r="M141" s="1"/>
      <c r="N141" s="666"/>
      <c r="AQ141" s="576"/>
    </row>
    <row r="142" spans="1:43" ht="26.25" customHeight="1">
      <c r="A142" s="1"/>
      <c r="B142" s="1"/>
      <c r="C142" s="1"/>
      <c r="D142" s="576"/>
      <c r="E142" s="506"/>
      <c r="F142" s="1"/>
      <c r="G142" s="295"/>
      <c r="H142" s="1"/>
      <c r="I142" s="1"/>
      <c r="J142" s="507"/>
      <c r="K142" s="507"/>
      <c r="L142" s="1"/>
      <c r="M142" s="1"/>
      <c r="N142" s="666"/>
      <c r="AQ142" s="576"/>
    </row>
    <row r="143" spans="1:43" ht="26.25" customHeight="1">
      <c r="A143" s="1"/>
      <c r="B143" s="1"/>
      <c r="C143" s="1"/>
      <c r="D143" s="576"/>
      <c r="E143" s="506"/>
      <c r="F143" s="1"/>
      <c r="G143" s="295"/>
      <c r="H143" s="1"/>
      <c r="I143" s="1"/>
      <c r="J143" s="507"/>
      <c r="K143" s="507"/>
      <c r="L143" s="1"/>
      <c r="M143" s="1"/>
      <c r="N143" s="666"/>
      <c r="AQ143" s="576"/>
    </row>
    <row r="144" spans="1:43" ht="26.25" customHeight="1">
      <c r="A144" s="1"/>
      <c r="B144" s="1"/>
      <c r="C144" s="1"/>
      <c r="D144" s="576"/>
      <c r="E144" s="506"/>
      <c r="F144" s="1"/>
      <c r="G144" s="295"/>
      <c r="H144" s="1"/>
      <c r="I144" s="1"/>
      <c r="J144" s="507"/>
      <c r="K144" s="507"/>
      <c r="L144" s="1"/>
      <c r="M144" s="1"/>
      <c r="N144" s="666"/>
      <c r="AQ144" s="576"/>
    </row>
    <row r="145" spans="1:43" ht="26.25" customHeight="1">
      <c r="A145" s="1"/>
      <c r="B145" s="1"/>
      <c r="C145" s="1"/>
      <c r="D145" s="576"/>
      <c r="E145" s="506"/>
      <c r="F145" s="1"/>
      <c r="G145" s="295"/>
      <c r="H145" s="1"/>
      <c r="I145" s="1"/>
      <c r="J145" s="507"/>
      <c r="K145" s="507"/>
      <c r="L145" s="1"/>
      <c r="M145" s="1"/>
      <c r="N145" s="666"/>
      <c r="AQ145" s="576"/>
    </row>
    <row r="146" spans="1:43" ht="26.25" customHeight="1">
      <c r="A146" s="1"/>
      <c r="B146" s="1"/>
      <c r="C146" s="1"/>
      <c r="D146" s="576"/>
      <c r="E146" s="506"/>
      <c r="F146" s="1"/>
      <c r="G146" s="295"/>
      <c r="H146" s="1"/>
      <c r="I146" s="1"/>
      <c r="J146" s="507"/>
      <c r="K146" s="507"/>
      <c r="L146" s="1"/>
      <c r="M146" s="1"/>
      <c r="N146" s="666"/>
      <c r="AQ146" s="576"/>
    </row>
    <row r="147" spans="1:43" ht="26.25" customHeight="1">
      <c r="A147" s="1"/>
      <c r="B147" s="1"/>
      <c r="C147" s="1"/>
      <c r="D147" s="576"/>
      <c r="E147" s="506"/>
      <c r="F147" s="1"/>
      <c r="G147" s="295"/>
      <c r="H147" s="1"/>
      <c r="I147" s="1"/>
      <c r="J147" s="507"/>
      <c r="K147" s="507"/>
      <c r="L147" s="1"/>
      <c r="M147" s="1"/>
      <c r="AQ147" s="576"/>
    </row>
    <row r="148" spans="1:43" ht="26.25" customHeight="1">
      <c r="A148" s="1"/>
      <c r="B148" s="1"/>
      <c r="C148" s="1"/>
      <c r="D148" s="576"/>
      <c r="E148" s="506"/>
      <c r="F148" s="1"/>
      <c r="G148" s="295"/>
      <c r="H148" s="1"/>
      <c r="I148" s="1"/>
      <c r="J148" s="507"/>
      <c r="K148" s="507"/>
      <c r="L148" s="1"/>
      <c r="M148" s="1"/>
      <c r="AQ148" s="576"/>
    </row>
    <row r="149" spans="1:43" ht="26.25" customHeight="1">
      <c r="A149" s="1"/>
      <c r="B149" s="1"/>
      <c r="C149" s="1"/>
      <c r="D149" s="576"/>
      <c r="E149" s="506"/>
      <c r="F149" s="1"/>
      <c r="G149" s="295"/>
      <c r="H149" s="1"/>
      <c r="I149" s="1"/>
      <c r="J149" s="507"/>
      <c r="K149" s="507"/>
      <c r="L149" s="1"/>
      <c r="M149" s="1"/>
      <c r="AQ149" s="576"/>
    </row>
    <row r="150" spans="1:43" ht="26.25" customHeight="1">
      <c r="A150" s="1"/>
      <c r="B150" s="1"/>
      <c r="C150" s="1"/>
      <c r="D150" s="576"/>
      <c r="E150" s="506"/>
      <c r="F150" s="1"/>
      <c r="G150" s="295"/>
      <c r="H150" s="1"/>
      <c r="I150" s="1"/>
      <c r="J150" s="507"/>
      <c r="K150" s="507"/>
      <c r="L150" s="1"/>
      <c r="M150" s="1"/>
      <c r="AQ150" s="576"/>
    </row>
    <row r="151" spans="1:43" ht="26.25" customHeight="1">
      <c r="A151" s="1"/>
      <c r="B151" s="1"/>
      <c r="C151" s="1"/>
      <c r="D151" s="576"/>
      <c r="E151" s="506"/>
      <c r="F151" s="1"/>
      <c r="G151" s="295"/>
      <c r="H151" s="1"/>
      <c r="I151" s="1"/>
      <c r="J151" s="507"/>
      <c r="K151" s="507"/>
      <c r="L151" s="1"/>
      <c r="M151" s="1"/>
      <c r="AQ151" s="576"/>
    </row>
    <row r="152" spans="1:43" ht="26.25" customHeight="1">
      <c r="A152" s="1"/>
      <c r="B152" s="1"/>
      <c r="C152" s="1"/>
      <c r="D152" s="576"/>
      <c r="E152" s="506"/>
      <c r="F152" s="1"/>
      <c r="G152" s="295"/>
      <c r="H152" s="1"/>
      <c r="I152" s="1"/>
      <c r="J152" s="507"/>
      <c r="K152" s="507"/>
      <c r="L152" s="1"/>
      <c r="M152" s="1"/>
      <c r="AQ152" s="576"/>
    </row>
    <row r="153" spans="1:43" ht="26.25" customHeight="1">
      <c r="A153" s="1"/>
      <c r="B153" s="1"/>
      <c r="C153" s="1"/>
      <c r="D153" s="576"/>
      <c r="E153" s="506"/>
      <c r="F153" s="1"/>
      <c r="G153" s="295"/>
      <c r="H153" s="1"/>
      <c r="I153" s="1"/>
      <c r="J153" s="507"/>
      <c r="K153" s="507"/>
      <c r="L153" s="1"/>
      <c r="M153" s="1"/>
      <c r="AQ153" s="576"/>
    </row>
    <row r="154" spans="1:43" ht="26.25" customHeight="1">
      <c r="A154" s="1"/>
      <c r="B154" s="1"/>
      <c r="C154" s="1"/>
      <c r="D154" s="576"/>
      <c r="E154" s="506"/>
      <c r="F154" s="1"/>
      <c r="G154" s="295"/>
      <c r="H154" s="1"/>
      <c r="I154" s="1"/>
      <c r="J154" s="507"/>
      <c r="K154" s="507"/>
      <c r="L154" s="1"/>
      <c r="M154" s="1"/>
      <c r="AQ154" s="576"/>
    </row>
    <row r="155" spans="1:43" ht="26.25" customHeight="1">
      <c r="A155" s="1"/>
      <c r="B155" s="1"/>
      <c r="C155" s="1"/>
      <c r="D155" s="576"/>
      <c r="E155" s="506"/>
      <c r="F155" s="1"/>
      <c r="G155" s="295"/>
      <c r="H155" s="1"/>
      <c r="I155" s="1"/>
      <c r="J155" s="507"/>
      <c r="K155" s="507"/>
      <c r="L155" s="1"/>
      <c r="M155" s="1"/>
      <c r="AQ155" s="576"/>
    </row>
    <row r="156" spans="1:43" ht="26.25" customHeight="1">
      <c r="A156" s="1"/>
      <c r="B156" s="1"/>
      <c r="C156" s="1"/>
      <c r="D156" s="576"/>
      <c r="E156" s="506"/>
      <c r="F156" s="1"/>
      <c r="G156" s="295"/>
      <c r="H156" s="1"/>
      <c r="I156" s="1"/>
      <c r="J156" s="507"/>
      <c r="K156" s="507"/>
      <c r="L156" s="1"/>
      <c r="M156" s="1"/>
      <c r="AQ156" s="576"/>
    </row>
    <row r="157" spans="1:43" ht="26.25" customHeight="1">
      <c r="A157" s="1"/>
      <c r="B157" s="1"/>
      <c r="C157" s="1"/>
      <c r="D157" s="576"/>
      <c r="E157" s="506"/>
      <c r="F157" s="1"/>
      <c r="G157" s="295"/>
      <c r="H157" s="1"/>
      <c r="I157" s="1"/>
      <c r="J157" s="507"/>
      <c r="K157" s="507"/>
      <c r="L157" s="1"/>
      <c r="M157" s="1"/>
      <c r="AQ157" s="576"/>
    </row>
    <row r="158" spans="1:43" ht="26.25" customHeight="1">
      <c r="A158" s="1"/>
      <c r="B158" s="1"/>
      <c r="C158" s="1"/>
      <c r="D158" s="576"/>
      <c r="E158" s="506"/>
      <c r="F158" s="1"/>
      <c r="G158" s="295"/>
      <c r="H158" s="1"/>
      <c r="I158" s="1"/>
      <c r="J158" s="507"/>
      <c r="K158" s="507"/>
      <c r="L158" s="1"/>
      <c r="M158" s="1"/>
      <c r="AQ158" s="576"/>
    </row>
    <row r="159" spans="1:43" ht="26.25" customHeight="1">
      <c r="A159" s="1"/>
      <c r="B159" s="1"/>
      <c r="C159" s="1"/>
      <c r="D159" s="576"/>
      <c r="E159" s="506"/>
      <c r="F159" s="1"/>
      <c r="G159" s="295"/>
      <c r="H159" s="1"/>
      <c r="I159" s="1"/>
      <c r="J159" s="507"/>
      <c r="K159" s="507"/>
      <c r="L159" s="1"/>
      <c r="M159" s="1"/>
      <c r="AQ159" s="576"/>
    </row>
    <row r="160" spans="1:43" ht="26.25" customHeight="1">
      <c r="A160" s="1"/>
      <c r="B160" s="1"/>
      <c r="C160" s="1"/>
      <c r="D160" s="576"/>
      <c r="E160" s="506"/>
      <c r="F160" s="1"/>
      <c r="G160" s="295"/>
      <c r="H160" s="1"/>
      <c r="I160" s="1"/>
      <c r="J160" s="507"/>
      <c r="K160" s="507"/>
      <c r="L160" s="1"/>
      <c r="M160" s="1"/>
      <c r="AQ160" s="576"/>
    </row>
    <row r="161" spans="1:43" ht="26.25" customHeight="1">
      <c r="A161" s="1"/>
      <c r="B161" s="1"/>
      <c r="C161" s="1"/>
      <c r="D161" s="576"/>
      <c r="E161" s="506"/>
      <c r="F161" s="1"/>
      <c r="G161" s="295"/>
      <c r="H161" s="1"/>
      <c r="I161" s="1"/>
      <c r="J161" s="507"/>
      <c r="K161" s="507"/>
      <c r="L161" s="1"/>
      <c r="M161" s="1"/>
      <c r="AQ161" s="576"/>
    </row>
    <row r="162" spans="1:43" ht="26.25" customHeight="1">
      <c r="A162" s="1"/>
      <c r="B162" s="1"/>
      <c r="C162" s="1"/>
      <c r="D162" s="576"/>
      <c r="E162" s="506"/>
      <c r="F162" s="1"/>
      <c r="G162" s="295"/>
      <c r="H162" s="1"/>
      <c r="I162" s="1"/>
      <c r="J162" s="507"/>
      <c r="K162" s="507"/>
      <c r="L162" s="1"/>
      <c r="M162" s="1"/>
      <c r="AQ162" s="576"/>
    </row>
    <row r="163" spans="1:43" ht="26.25" customHeight="1">
      <c r="A163" s="1"/>
      <c r="B163" s="1"/>
      <c r="C163" s="1"/>
      <c r="D163" s="576"/>
      <c r="E163" s="506"/>
      <c r="F163" s="1"/>
      <c r="G163" s="295"/>
      <c r="H163" s="1"/>
      <c r="I163" s="1"/>
      <c r="J163" s="507"/>
      <c r="K163" s="507"/>
      <c r="L163" s="1"/>
      <c r="M163" s="1"/>
      <c r="AQ163" s="576"/>
    </row>
    <row r="164" spans="1:43" ht="26.25" customHeight="1">
      <c r="A164" s="1"/>
      <c r="B164" s="1"/>
      <c r="C164" s="1"/>
      <c r="D164" s="576"/>
      <c r="E164" s="506"/>
      <c r="F164" s="1"/>
      <c r="G164" s="295"/>
      <c r="H164" s="1"/>
      <c r="I164" s="1"/>
      <c r="J164" s="507"/>
      <c r="K164" s="507"/>
      <c r="L164" s="1"/>
      <c r="M164" s="1"/>
      <c r="AQ164" s="576"/>
    </row>
    <row r="165" spans="1:43" ht="26.25" customHeight="1">
      <c r="A165" s="1"/>
      <c r="B165" s="1"/>
      <c r="C165" s="1"/>
      <c r="D165" s="576"/>
      <c r="E165" s="506"/>
      <c r="F165" s="1"/>
      <c r="G165" s="295"/>
      <c r="H165" s="1"/>
      <c r="I165" s="1"/>
      <c r="J165" s="507"/>
      <c r="K165" s="507"/>
      <c r="L165" s="1"/>
      <c r="M165" s="1"/>
      <c r="AQ165" s="576"/>
    </row>
    <row r="166" spans="1:43" ht="26.25" customHeight="1">
      <c r="A166" s="1"/>
      <c r="B166" s="1"/>
      <c r="C166" s="1"/>
      <c r="D166" s="576"/>
      <c r="E166" s="506"/>
      <c r="F166" s="1"/>
      <c r="G166" s="295"/>
      <c r="H166" s="1"/>
      <c r="I166" s="1"/>
      <c r="J166" s="507"/>
      <c r="K166" s="507"/>
      <c r="L166" s="1"/>
      <c r="M166" s="1"/>
      <c r="AQ166" s="576"/>
    </row>
    <row r="167" spans="1:43" ht="26.25" customHeight="1">
      <c r="A167" s="1"/>
      <c r="B167" s="1"/>
      <c r="C167" s="1"/>
      <c r="D167" s="576"/>
      <c r="E167" s="506"/>
      <c r="F167" s="1"/>
      <c r="G167" s="295"/>
      <c r="H167" s="1"/>
      <c r="I167" s="1"/>
      <c r="J167" s="507"/>
      <c r="K167" s="507"/>
      <c r="L167" s="1"/>
      <c r="M167" s="1"/>
      <c r="AQ167" s="576"/>
    </row>
    <row r="168" spans="1:43" ht="26.25" customHeight="1">
      <c r="A168" s="1"/>
      <c r="B168" s="1"/>
      <c r="C168" s="1"/>
      <c r="D168" s="576"/>
      <c r="E168" s="506"/>
      <c r="F168" s="1"/>
      <c r="G168" s="295"/>
      <c r="H168" s="1"/>
      <c r="I168" s="1"/>
      <c r="J168" s="507"/>
      <c r="K168" s="507"/>
      <c r="L168" s="1"/>
      <c r="M168" s="1"/>
      <c r="AQ168" s="576"/>
    </row>
    <row r="169" spans="1:43" ht="26.25" customHeight="1">
      <c r="A169" s="1"/>
      <c r="B169" s="1"/>
      <c r="C169" s="1"/>
      <c r="D169" s="576"/>
      <c r="E169" s="506"/>
      <c r="F169" s="1"/>
      <c r="G169" s="295"/>
      <c r="H169" s="1"/>
      <c r="I169" s="1"/>
      <c r="J169" s="507"/>
      <c r="K169" s="507"/>
      <c r="L169" s="1"/>
      <c r="M169" s="1"/>
      <c r="AQ169" s="576"/>
    </row>
    <row r="170" spans="1:43" ht="26.25" customHeight="1">
      <c r="A170" s="1"/>
      <c r="B170" s="1"/>
      <c r="C170" s="1"/>
      <c r="D170" s="576"/>
      <c r="E170" s="506"/>
      <c r="F170" s="1"/>
      <c r="G170" s="295"/>
      <c r="H170" s="1"/>
      <c r="I170" s="1"/>
      <c r="J170" s="507"/>
      <c r="K170" s="507"/>
      <c r="L170" s="1"/>
      <c r="M170" s="1"/>
      <c r="AQ170" s="576"/>
    </row>
    <row r="171" spans="1:43" ht="26.25" customHeight="1">
      <c r="A171" s="1"/>
      <c r="B171" s="1"/>
      <c r="C171" s="1"/>
      <c r="D171" s="576"/>
      <c r="E171" s="506"/>
      <c r="F171" s="1"/>
      <c r="G171" s="295"/>
      <c r="H171" s="1"/>
      <c r="I171" s="1"/>
      <c r="J171" s="507"/>
      <c r="K171" s="507"/>
      <c r="L171" s="1"/>
      <c r="M171" s="1"/>
      <c r="AQ171" s="576"/>
    </row>
    <row r="172" spans="1:43" ht="26.25" customHeight="1">
      <c r="A172" s="1"/>
      <c r="B172" s="1"/>
      <c r="C172" s="1"/>
      <c r="D172" s="576"/>
      <c r="E172" s="506"/>
      <c r="F172" s="1"/>
      <c r="G172" s="295"/>
      <c r="H172" s="1"/>
      <c r="I172" s="1"/>
      <c r="J172" s="507"/>
      <c r="K172" s="507"/>
      <c r="L172" s="1"/>
      <c r="M172" s="1"/>
      <c r="AQ172" s="576"/>
    </row>
    <row r="173" spans="1:43" ht="26.25" customHeight="1">
      <c r="A173" s="1"/>
      <c r="B173" s="1"/>
      <c r="C173" s="1"/>
      <c r="D173" s="576"/>
      <c r="E173" s="506"/>
      <c r="F173" s="1"/>
      <c r="G173" s="295"/>
      <c r="H173" s="1"/>
      <c r="I173" s="1"/>
      <c r="J173" s="507"/>
      <c r="K173" s="507"/>
      <c r="L173" s="1"/>
      <c r="M173" s="1"/>
      <c r="AQ173" s="576"/>
    </row>
    <row r="174" spans="1:43" ht="26.25" customHeight="1">
      <c r="A174" s="1"/>
      <c r="B174" s="1"/>
      <c r="C174" s="1"/>
      <c r="D174" s="576"/>
      <c r="E174" s="506"/>
      <c r="F174" s="1"/>
      <c r="G174" s="295"/>
      <c r="H174" s="1"/>
      <c r="I174" s="1"/>
      <c r="J174" s="507"/>
      <c r="K174" s="507"/>
      <c r="L174" s="1"/>
      <c r="M174" s="1"/>
      <c r="AQ174" s="576"/>
    </row>
    <row r="175" spans="1:43" ht="26.25" customHeight="1">
      <c r="A175" s="1"/>
      <c r="B175" s="1"/>
      <c r="C175" s="1"/>
      <c r="D175" s="576"/>
      <c r="E175" s="506"/>
      <c r="F175" s="1"/>
      <c r="G175" s="295"/>
      <c r="H175" s="1"/>
      <c r="I175" s="1"/>
      <c r="J175" s="507"/>
      <c r="K175" s="507"/>
      <c r="L175" s="1"/>
      <c r="M175" s="1"/>
      <c r="AQ175" s="576"/>
    </row>
    <row r="176" spans="1:43" ht="26.25" customHeight="1">
      <c r="A176" s="1"/>
      <c r="B176" s="1"/>
      <c r="C176" s="1"/>
      <c r="D176" s="576"/>
      <c r="E176" s="506"/>
      <c r="F176" s="1"/>
      <c r="G176" s="295"/>
      <c r="H176" s="1"/>
      <c r="I176" s="1"/>
      <c r="J176" s="507"/>
      <c r="K176" s="507"/>
      <c r="L176" s="1"/>
      <c r="M176" s="1"/>
      <c r="AQ176" s="576"/>
    </row>
    <row r="177" spans="1:43" ht="26.25" customHeight="1">
      <c r="A177" s="1"/>
      <c r="B177" s="1"/>
      <c r="C177" s="1"/>
      <c r="D177" s="576"/>
      <c r="E177" s="506"/>
      <c r="F177" s="1"/>
      <c r="G177" s="295"/>
      <c r="H177" s="1"/>
      <c r="I177" s="1"/>
      <c r="J177" s="507"/>
      <c r="K177" s="507"/>
      <c r="L177" s="1"/>
      <c r="M177" s="1"/>
      <c r="AQ177" s="576"/>
    </row>
    <row r="178" spans="1:43" ht="26.25" customHeight="1">
      <c r="A178" s="1"/>
      <c r="B178" s="1"/>
      <c r="C178" s="1"/>
      <c r="D178" s="576"/>
      <c r="E178" s="506"/>
      <c r="F178" s="1"/>
      <c r="G178" s="295"/>
      <c r="H178" s="1"/>
      <c r="I178" s="1"/>
      <c r="J178" s="507"/>
      <c r="K178" s="507"/>
      <c r="L178" s="1"/>
      <c r="M178" s="1"/>
      <c r="AQ178" s="576"/>
    </row>
    <row r="179" spans="1:43" ht="26.25" customHeight="1">
      <c r="A179" s="1"/>
      <c r="B179" s="1"/>
      <c r="C179" s="1"/>
      <c r="D179" s="576"/>
      <c r="E179" s="506"/>
      <c r="F179" s="1"/>
      <c r="G179" s="295"/>
      <c r="H179" s="1"/>
      <c r="I179" s="1"/>
      <c r="J179" s="507"/>
      <c r="K179" s="507"/>
      <c r="L179" s="1"/>
      <c r="M179" s="1"/>
      <c r="AQ179" s="576"/>
    </row>
    <row r="180" spans="1:43" ht="26.25" customHeight="1">
      <c r="A180" s="1"/>
      <c r="B180" s="1"/>
      <c r="C180" s="1"/>
      <c r="D180" s="576"/>
      <c r="E180" s="506"/>
      <c r="F180" s="1"/>
      <c r="G180" s="295"/>
      <c r="H180" s="1"/>
      <c r="I180" s="1"/>
      <c r="J180" s="507"/>
      <c r="K180" s="507"/>
      <c r="L180" s="1"/>
      <c r="M180" s="1"/>
      <c r="AQ180" s="576"/>
    </row>
    <row r="181" spans="1:43" ht="26.25" customHeight="1">
      <c r="A181" s="1"/>
      <c r="B181" s="1"/>
      <c r="C181" s="1"/>
      <c r="D181" s="576"/>
      <c r="E181" s="506"/>
      <c r="F181" s="1"/>
      <c r="G181" s="295"/>
      <c r="H181" s="1"/>
      <c r="I181" s="1"/>
      <c r="J181" s="507"/>
      <c r="K181" s="507"/>
      <c r="L181" s="1"/>
      <c r="M181" s="1"/>
      <c r="AQ181" s="576"/>
    </row>
    <row r="182" spans="1:43" ht="26.25" customHeight="1">
      <c r="A182" s="1"/>
      <c r="B182" s="1"/>
      <c r="C182" s="1"/>
      <c r="D182" s="576"/>
      <c r="E182" s="506"/>
      <c r="F182" s="1"/>
      <c r="G182" s="295"/>
      <c r="H182" s="1"/>
      <c r="I182" s="1"/>
      <c r="J182" s="507"/>
      <c r="K182" s="507"/>
      <c r="L182" s="1"/>
      <c r="M182" s="1"/>
      <c r="AQ182" s="576"/>
    </row>
    <row r="183" spans="1:43" ht="26.25" customHeight="1">
      <c r="A183" s="1"/>
      <c r="B183" s="1"/>
      <c r="C183" s="1"/>
      <c r="D183" s="576"/>
      <c r="E183" s="506"/>
      <c r="F183" s="1"/>
      <c r="G183" s="295"/>
      <c r="H183" s="1"/>
      <c r="I183" s="1"/>
      <c r="J183" s="507"/>
      <c r="K183" s="507"/>
      <c r="L183" s="1"/>
      <c r="M183" s="1"/>
      <c r="AQ183" s="576"/>
    </row>
    <row r="184" spans="1:43" ht="26.25" customHeight="1">
      <c r="A184" s="1"/>
      <c r="B184" s="1"/>
      <c r="C184" s="1"/>
      <c r="D184" s="576"/>
      <c r="E184" s="506"/>
      <c r="F184" s="1"/>
      <c r="G184" s="295"/>
      <c r="H184" s="1"/>
      <c r="I184" s="1"/>
      <c r="J184" s="507"/>
      <c r="K184" s="507"/>
      <c r="L184" s="1"/>
      <c r="M184" s="1"/>
      <c r="AQ184" s="576"/>
    </row>
    <row r="185" spans="1:43" ht="26.25" customHeight="1">
      <c r="A185" s="1"/>
      <c r="B185" s="1"/>
      <c r="C185" s="1"/>
      <c r="D185" s="576"/>
      <c r="E185" s="506"/>
      <c r="F185" s="1"/>
      <c r="G185" s="295"/>
      <c r="H185" s="1"/>
      <c r="I185" s="1"/>
      <c r="J185" s="507"/>
      <c r="K185" s="507"/>
      <c r="L185" s="1"/>
      <c r="M185" s="1"/>
      <c r="AQ185" s="576"/>
    </row>
    <row r="186" spans="1:43" ht="26.25" customHeight="1">
      <c r="A186" s="1"/>
      <c r="B186" s="1"/>
      <c r="C186" s="1"/>
      <c r="D186" s="576"/>
      <c r="E186" s="506"/>
      <c r="F186" s="1"/>
      <c r="G186" s="295"/>
      <c r="H186" s="1"/>
      <c r="I186" s="1"/>
      <c r="J186" s="507"/>
      <c r="K186" s="507"/>
      <c r="L186" s="1"/>
      <c r="M186" s="1"/>
      <c r="AQ186" s="576"/>
    </row>
    <row r="187" spans="1:43" ht="26.25" customHeight="1">
      <c r="A187" s="1"/>
      <c r="B187" s="1"/>
      <c r="C187" s="1"/>
      <c r="D187" s="576"/>
      <c r="E187" s="506"/>
      <c r="F187" s="1"/>
      <c r="G187" s="295"/>
      <c r="H187" s="1"/>
      <c r="I187" s="1"/>
      <c r="J187" s="507"/>
      <c r="K187" s="507"/>
      <c r="L187" s="1"/>
      <c r="M187" s="1"/>
      <c r="AQ187" s="576"/>
    </row>
    <row r="188" spans="1:43" ht="26.25" customHeight="1">
      <c r="A188" s="1"/>
      <c r="B188" s="1"/>
      <c r="C188" s="1"/>
      <c r="D188" s="576"/>
      <c r="E188" s="506"/>
      <c r="F188" s="1"/>
      <c r="G188" s="295"/>
      <c r="H188" s="1"/>
      <c r="I188" s="1"/>
      <c r="J188" s="507"/>
      <c r="K188" s="507"/>
      <c r="L188" s="1"/>
      <c r="M188" s="1"/>
      <c r="AQ188" s="576"/>
    </row>
    <row r="189" spans="1:43" ht="26.25" customHeight="1">
      <c r="A189" s="1"/>
      <c r="B189" s="1"/>
      <c r="C189" s="1"/>
      <c r="D189" s="576"/>
      <c r="E189" s="506"/>
      <c r="F189" s="1"/>
      <c r="G189" s="295"/>
      <c r="H189" s="1"/>
      <c r="I189" s="1"/>
      <c r="J189" s="507"/>
      <c r="K189" s="507"/>
      <c r="L189" s="1"/>
      <c r="M189" s="1"/>
      <c r="AQ189" s="576"/>
    </row>
    <row r="190" spans="1:43" ht="26.25" customHeight="1">
      <c r="A190" s="1"/>
      <c r="B190" s="1"/>
      <c r="C190" s="1"/>
      <c r="D190" s="576"/>
      <c r="E190" s="506"/>
      <c r="F190" s="1"/>
      <c r="G190" s="295"/>
      <c r="H190" s="1"/>
      <c r="I190" s="1"/>
      <c r="J190" s="507"/>
      <c r="K190" s="507"/>
      <c r="L190" s="1"/>
      <c r="M190" s="1"/>
      <c r="AQ190" s="576"/>
    </row>
    <row r="191" spans="1:43" ht="26.25" customHeight="1">
      <c r="A191" s="1"/>
      <c r="B191" s="1"/>
      <c r="C191" s="1"/>
      <c r="D191" s="576"/>
      <c r="E191" s="506"/>
      <c r="F191" s="1"/>
      <c r="G191" s="295"/>
      <c r="H191" s="1"/>
      <c r="I191" s="1"/>
      <c r="J191" s="507"/>
      <c r="K191" s="507"/>
      <c r="L191" s="1"/>
      <c r="M191" s="1"/>
      <c r="AQ191" s="576"/>
    </row>
    <row r="192" spans="1:43" ht="26.25" customHeight="1">
      <c r="A192" s="1"/>
      <c r="B192" s="1"/>
      <c r="C192" s="1"/>
      <c r="D192" s="576"/>
      <c r="E192" s="506"/>
      <c r="F192" s="1"/>
      <c r="G192" s="295"/>
      <c r="H192" s="1"/>
      <c r="I192" s="1"/>
      <c r="J192" s="507"/>
      <c r="K192" s="507"/>
      <c r="L192" s="1"/>
      <c r="M192" s="1"/>
      <c r="AQ192" s="576"/>
    </row>
    <row r="193" spans="1:43" ht="26.25" customHeight="1">
      <c r="A193" s="1"/>
      <c r="B193" s="1"/>
      <c r="C193" s="1"/>
      <c r="D193" s="576"/>
      <c r="E193" s="506"/>
      <c r="F193" s="1"/>
      <c r="G193" s="295"/>
      <c r="H193" s="1"/>
      <c r="I193" s="1"/>
      <c r="J193" s="507"/>
      <c r="K193" s="507"/>
      <c r="L193" s="1"/>
      <c r="M193" s="1"/>
      <c r="AQ193" s="576"/>
    </row>
    <row r="194" spans="1:43" ht="26.25" customHeight="1">
      <c r="A194" s="1"/>
      <c r="B194" s="1"/>
      <c r="C194" s="1"/>
      <c r="D194" s="576"/>
      <c r="E194" s="506"/>
      <c r="F194" s="1"/>
      <c r="G194" s="295"/>
      <c r="H194" s="1"/>
      <c r="I194" s="1"/>
      <c r="J194" s="507"/>
      <c r="K194" s="507"/>
      <c r="L194" s="1"/>
      <c r="M194" s="1"/>
      <c r="AQ194" s="576"/>
    </row>
    <row r="195" spans="1:43" ht="26.25" customHeight="1">
      <c r="A195" s="1"/>
      <c r="B195" s="1"/>
      <c r="C195" s="1"/>
      <c r="D195" s="576"/>
      <c r="E195" s="506"/>
      <c r="F195" s="1"/>
      <c r="G195" s="295"/>
      <c r="H195" s="1"/>
      <c r="I195" s="1"/>
      <c r="J195" s="507"/>
      <c r="K195" s="507"/>
      <c r="L195" s="1"/>
      <c r="M195" s="1"/>
      <c r="AQ195" s="576"/>
    </row>
    <row r="196" spans="1:43" ht="26.25" customHeight="1">
      <c r="A196" s="1"/>
      <c r="B196" s="1"/>
      <c r="C196" s="1"/>
      <c r="D196" s="576"/>
      <c r="E196" s="506"/>
      <c r="F196" s="1"/>
      <c r="G196" s="295"/>
      <c r="H196" s="1"/>
      <c r="I196" s="1"/>
      <c r="J196" s="507"/>
      <c r="K196" s="507"/>
      <c r="L196" s="1"/>
      <c r="M196" s="1"/>
      <c r="AQ196" s="576"/>
    </row>
    <row r="197" spans="1:43" ht="26.25" customHeight="1">
      <c r="A197" s="1"/>
      <c r="B197" s="1"/>
      <c r="C197" s="1"/>
      <c r="D197" s="576"/>
      <c r="E197" s="506"/>
      <c r="F197" s="1"/>
      <c r="G197" s="295"/>
      <c r="H197" s="1"/>
      <c r="I197" s="1"/>
      <c r="J197" s="507"/>
      <c r="K197" s="507"/>
      <c r="L197" s="1"/>
      <c r="M197" s="1"/>
      <c r="AQ197" s="576"/>
    </row>
    <row r="198" spans="1:43" ht="26.25" customHeight="1">
      <c r="A198" s="1"/>
      <c r="B198" s="1"/>
      <c r="C198" s="1"/>
      <c r="D198" s="576"/>
      <c r="E198" s="506"/>
      <c r="F198" s="1"/>
      <c r="G198" s="295"/>
      <c r="H198" s="1"/>
      <c r="I198" s="1"/>
      <c r="J198" s="507"/>
      <c r="K198" s="507"/>
      <c r="L198" s="1"/>
      <c r="M198" s="1"/>
      <c r="AQ198" s="576"/>
    </row>
    <row r="199" spans="1:43" ht="26.25" customHeight="1">
      <c r="A199" s="1"/>
      <c r="B199" s="1"/>
      <c r="C199" s="1"/>
      <c r="D199" s="576"/>
      <c r="E199" s="506"/>
      <c r="F199" s="1"/>
      <c r="G199" s="295"/>
      <c r="H199" s="1"/>
      <c r="I199" s="1"/>
      <c r="J199" s="507"/>
      <c r="K199" s="507"/>
      <c r="L199" s="1"/>
      <c r="M199" s="1"/>
      <c r="AQ199" s="576"/>
    </row>
    <row r="200" spans="1:43" ht="26.25" customHeight="1">
      <c r="A200" s="1"/>
      <c r="B200" s="1"/>
      <c r="C200" s="1"/>
      <c r="D200" s="576"/>
      <c r="E200" s="506"/>
      <c r="F200" s="1"/>
      <c r="G200" s="295"/>
      <c r="H200" s="1"/>
      <c r="I200" s="1"/>
      <c r="J200" s="507"/>
      <c r="K200" s="507"/>
      <c r="L200" s="1"/>
      <c r="M200" s="1"/>
      <c r="AQ200" s="576"/>
    </row>
    <row r="201" spans="1:43" ht="26.25" customHeight="1">
      <c r="A201" s="1"/>
      <c r="B201" s="1"/>
      <c r="C201" s="1"/>
      <c r="D201" s="576"/>
      <c r="E201" s="506"/>
      <c r="F201" s="1"/>
      <c r="G201" s="295"/>
      <c r="H201" s="1"/>
      <c r="I201" s="1"/>
      <c r="J201" s="507"/>
      <c r="K201" s="507"/>
      <c r="L201" s="1"/>
      <c r="M201" s="1"/>
      <c r="AQ201" s="576"/>
    </row>
    <row r="202" spans="1:43" ht="26.25" customHeight="1">
      <c r="A202" s="1"/>
      <c r="B202" s="1"/>
      <c r="C202" s="1"/>
      <c r="D202" s="576"/>
      <c r="E202" s="506"/>
      <c r="F202" s="1"/>
      <c r="G202" s="295"/>
      <c r="H202" s="1"/>
      <c r="I202" s="1"/>
      <c r="J202" s="507"/>
      <c r="K202" s="507"/>
      <c r="L202" s="1"/>
      <c r="M202" s="1"/>
      <c r="AQ202" s="576"/>
    </row>
    <row r="203" spans="1:43" ht="26.25" customHeight="1">
      <c r="A203" s="1"/>
      <c r="B203" s="1"/>
      <c r="C203" s="1"/>
      <c r="D203" s="576"/>
      <c r="E203" s="506"/>
      <c r="F203" s="1"/>
      <c r="G203" s="295"/>
      <c r="H203" s="1"/>
      <c r="I203" s="1"/>
      <c r="J203" s="507"/>
      <c r="K203" s="507"/>
      <c r="L203" s="1"/>
      <c r="M203" s="1"/>
      <c r="AQ203" s="576"/>
    </row>
    <row r="204" spans="1:43" ht="26.25" customHeight="1">
      <c r="A204" s="1"/>
      <c r="B204" s="1"/>
      <c r="C204" s="1"/>
      <c r="D204" s="576"/>
      <c r="E204" s="506"/>
      <c r="F204" s="1"/>
      <c r="G204" s="295"/>
      <c r="H204" s="1"/>
      <c r="I204" s="1"/>
      <c r="J204" s="507"/>
      <c r="K204" s="507"/>
      <c r="L204" s="1"/>
      <c r="M204" s="1"/>
      <c r="AQ204" s="576"/>
    </row>
    <row r="205" spans="1:43" ht="26.25" customHeight="1">
      <c r="A205" s="1"/>
      <c r="B205" s="1"/>
      <c r="C205" s="1"/>
      <c r="D205" s="576"/>
      <c r="E205" s="506"/>
      <c r="F205" s="1"/>
      <c r="G205" s="295"/>
      <c r="H205" s="1"/>
      <c r="I205" s="1"/>
      <c r="J205" s="507"/>
      <c r="K205" s="507"/>
      <c r="L205" s="1"/>
      <c r="M205" s="1"/>
      <c r="AQ205" s="576"/>
    </row>
    <row r="206" spans="1:43" ht="26.25" customHeight="1">
      <c r="A206" s="1"/>
      <c r="B206" s="1"/>
      <c r="C206" s="1"/>
      <c r="D206" s="576"/>
      <c r="E206" s="506"/>
      <c r="F206" s="1"/>
      <c r="G206" s="295"/>
      <c r="H206" s="1"/>
      <c r="I206" s="1"/>
      <c r="J206" s="507"/>
      <c r="K206" s="507"/>
      <c r="L206" s="1"/>
      <c r="M206" s="1"/>
      <c r="AQ206" s="576"/>
    </row>
    <row r="207" spans="1:43" ht="26.25" customHeight="1">
      <c r="A207" s="1"/>
      <c r="B207" s="1"/>
      <c r="C207" s="1"/>
      <c r="D207" s="576"/>
      <c r="E207" s="506"/>
      <c r="F207" s="1"/>
      <c r="G207" s="295"/>
      <c r="H207" s="1"/>
      <c r="I207" s="1"/>
      <c r="J207" s="507"/>
      <c r="K207" s="507"/>
      <c r="L207" s="1"/>
      <c r="M207" s="1"/>
      <c r="AQ207" s="576"/>
    </row>
    <row r="208" spans="1:43" ht="26.25" customHeight="1">
      <c r="A208" s="1"/>
      <c r="B208" s="1"/>
      <c r="C208" s="1"/>
      <c r="D208" s="576"/>
      <c r="E208" s="506"/>
      <c r="F208" s="1"/>
      <c r="G208" s="295"/>
      <c r="H208" s="1"/>
      <c r="I208" s="1"/>
      <c r="J208" s="507"/>
      <c r="K208" s="507"/>
      <c r="L208" s="1"/>
      <c r="M208" s="1"/>
      <c r="AQ208" s="576"/>
    </row>
    <row r="209" spans="1:43" ht="26.25" customHeight="1">
      <c r="A209" s="1"/>
      <c r="B209" s="1"/>
      <c r="C209" s="1"/>
      <c r="D209" s="576"/>
      <c r="E209" s="506"/>
      <c r="F209" s="1"/>
      <c r="G209" s="295"/>
      <c r="H209" s="1"/>
      <c r="I209" s="1"/>
      <c r="J209" s="507"/>
      <c r="K209" s="507"/>
      <c r="L209" s="1"/>
      <c r="M209" s="1"/>
      <c r="AQ209" s="576"/>
    </row>
    <row r="210" spans="1:43" ht="26.25" customHeight="1">
      <c r="A210" s="1"/>
      <c r="B210" s="1"/>
      <c r="C210" s="1"/>
      <c r="D210" s="576"/>
      <c r="E210" s="506"/>
      <c r="F210" s="1"/>
      <c r="G210" s="295"/>
      <c r="H210" s="1"/>
      <c r="I210" s="1"/>
      <c r="J210" s="507"/>
      <c r="K210" s="507"/>
      <c r="L210" s="1"/>
      <c r="M210" s="1"/>
      <c r="AQ210" s="576"/>
    </row>
    <row r="211" spans="1:43" ht="26.25" customHeight="1">
      <c r="A211" s="1"/>
      <c r="B211" s="1"/>
      <c r="C211" s="1"/>
      <c r="D211" s="576"/>
      <c r="E211" s="506"/>
      <c r="F211" s="1"/>
      <c r="G211" s="295"/>
      <c r="H211" s="1"/>
      <c r="I211" s="1"/>
      <c r="J211" s="507"/>
      <c r="K211" s="507"/>
      <c r="L211" s="1"/>
      <c r="M211" s="1"/>
      <c r="AQ211" s="576"/>
    </row>
    <row r="212" spans="1:43" ht="26.25" customHeight="1">
      <c r="A212" s="1"/>
      <c r="B212" s="1"/>
      <c r="C212" s="1"/>
      <c r="D212" s="576"/>
      <c r="E212" s="506"/>
      <c r="F212" s="1"/>
      <c r="G212" s="295"/>
      <c r="H212" s="1"/>
      <c r="I212" s="1"/>
      <c r="J212" s="507"/>
      <c r="K212" s="507"/>
      <c r="L212" s="1"/>
      <c r="M212" s="1"/>
      <c r="AQ212" s="576"/>
    </row>
    <row r="213" spans="1:43" ht="26.25" customHeight="1">
      <c r="A213" s="1"/>
      <c r="B213" s="1"/>
      <c r="C213" s="1"/>
      <c r="D213" s="576"/>
      <c r="E213" s="506"/>
      <c r="F213" s="1"/>
      <c r="G213" s="295"/>
      <c r="H213" s="1"/>
      <c r="I213" s="1"/>
      <c r="J213" s="507"/>
      <c r="K213" s="507"/>
      <c r="L213" s="1"/>
      <c r="M213" s="1"/>
      <c r="AQ213" s="576"/>
    </row>
    <row r="214" spans="1:43" ht="26.25" customHeight="1">
      <c r="A214" s="1"/>
      <c r="B214" s="1"/>
      <c r="C214" s="1"/>
      <c r="D214" s="576"/>
      <c r="E214" s="506"/>
      <c r="F214" s="1"/>
      <c r="G214" s="295"/>
      <c r="H214" s="1"/>
      <c r="I214" s="1"/>
      <c r="J214" s="507"/>
      <c r="K214" s="507"/>
      <c r="L214" s="1"/>
      <c r="M214" s="1"/>
      <c r="AQ214" s="576"/>
    </row>
    <row r="215" spans="1:43" ht="26.25" customHeight="1">
      <c r="A215" s="1"/>
      <c r="B215" s="1"/>
      <c r="C215" s="1"/>
      <c r="D215" s="576"/>
      <c r="E215" s="506"/>
      <c r="F215" s="1"/>
      <c r="G215" s="295"/>
      <c r="H215" s="1"/>
      <c r="I215" s="1"/>
      <c r="J215" s="507"/>
      <c r="K215" s="507"/>
      <c r="L215" s="1"/>
      <c r="M215" s="1"/>
      <c r="AQ215" s="576"/>
    </row>
    <row r="216" spans="1:43" ht="26.25" customHeight="1">
      <c r="A216" s="1"/>
      <c r="B216" s="1"/>
      <c r="C216" s="1"/>
      <c r="D216" s="576"/>
      <c r="E216" s="506"/>
      <c r="F216" s="1"/>
      <c r="G216" s="295"/>
      <c r="H216" s="1"/>
      <c r="I216" s="1"/>
      <c r="J216" s="507"/>
      <c r="K216" s="507"/>
      <c r="L216" s="1"/>
      <c r="M216" s="1"/>
      <c r="AQ216" s="576"/>
    </row>
    <row r="217" spans="1:43" ht="26.25" customHeight="1">
      <c r="A217" s="1"/>
      <c r="B217" s="1"/>
      <c r="C217" s="1"/>
      <c r="D217" s="576"/>
      <c r="E217" s="506"/>
      <c r="F217" s="1"/>
      <c r="G217" s="295"/>
      <c r="H217" s="1"/>
      <c r="I217" s="1"/>
      <c r="J217" s="507"/>
      <c r="K217" s="507"/>
      <c r="L217" s="1"/>
      <c r="M217" s="1"/>
      <c r="AQ217" s="576"/>
    </row>
    <row r="218" spans="1:43" ht="26.25" customHeight="1">
      <c r="A218" s="1"/>
      <c r="B218" s="1"/>
      <c r="C218" s="1"/>
      <c r="D218" s="576"/>
      <c r="E218" s="506"/>
      <c r="F218" s="1"/>
      <c r="G218" s="295"/>
      <c r="H218" s="1"/>
      <c r="I218" s="1"/>
      <c r="J218" s="507"/>
      <c r="K218" s="507"/>
      <c r="L218" s="1"/>
      <c r="M218" s="1"/>
      <c r="AQ218" s="576"/>
    </row>
    <row r="219" spans="1:43" ht="26.25" customHeight="1">
      <c r="A219" s="1"/>
      <c r="B219" s="1"/>
      <c r="C219" s="1"/>
      <c r="D219" s="576"/>
      <c r="E219" s="506"/>
      <c r="F219" s="1"/>
      <c r="G219" s="295"/>
      <c r="H219" s="1"/>
      <c r="I219" s="1"/>
      <c r="J219" s="507"/>
      <c r="K219" s="507"/>
      <c r="L219" s="1"/>
      <c r="M219" s="1"/>
      <c r="AQ219" s="576"/>
    </row>
    <row r="220" spans="1:43" ht="26.25" customHeight="1">
      <c r="A220" s="1"/>
      <c r="B220" s="1"/>
      <c r="C220" s="1"/>
      <c r="D220" s="576"/>
      <c r="E220" s="506"/>
      <c r="F220" s="1"/>
      <c r="G220" s="295"/>
      <c r="H220" s="1"/>
      <c r="I220" s="1"/>
      <c r="J220" s="507"/>
      <c r="K220" s="507"/>
      <c r="L220" s="1"/>
      <c r="M220" s="1"/>
      <c r="AQ220" s="576"/>
    </row>
    <row r="221" spans="1:43" ht="26.25" customHeight="1">
      <c r="A221" s="1"/>
      <c r="B221" s="1"/>
      <c r="C221" s="1"/>
      <c r="D221" s="576"/>
      <c r="E221" s="506"/>
      <c r="F221" s="1"/>
      <c r="G221" s="295"/>
      <c r="H221" s="1"/>
      <c r="I221" s="1"/>
      <c r="J221" s="507"/>
      <c r="K221" s="507"/>
      <c r="L221" s="1"/>
      <c r="M221" s="1"/>
      <c r="AQ221" s="576"/>
    </row>
    <row r="222" spans="1:43" ht="26.25" customHeight="1">
      <c r="A222" s="1"/>
      <c r="B222" s="1"/>
      <c r="C222" s="1"/>
      <c r="D222" s="576"/>
      <c r="E222" s="506"/>
      <c r="F222" s="1"/>
      <c r="G222" s="295"/>
      <c r="H222" s="1"/>
      <c r="I222" s="1"/>
      <c r="J222" s="507"/>
      <c r="K222" s="507"/>
      <c r="L222" s="1"/>
      <c r="M222" s="1"/>
      <c r="AQ222" s="576"/>
    </row>
    <row r="223" spans="1:43" ht="26.25" customHeight="1">
      <c r="A223" s="1"/>
      <c r="B223" s="1"/>
      <c r="C223" s="1"/>
      <c r="D223" s="576"/>
      <c r="E223" s="506"/>
      <c r="F223" s="1"/>
      <c r="G223" s="295"/>
      <c r="H223" s="1"/>
      <c r="I223" s="1"/>
      <c r="J223" s="507"/>
      <c r="K223" s="507"/>
      <c r="L223" s="1"/>
      <c r="M223" s="1"/>
      <c r="AQ223" s="576"/>
    </row>
    <row r="224" spans="1:43" ht="26.25" customHeight="1">
      <c r="A224" s="1"/>
      <c r="B224" s="1"/>
      <c r="C224" s="1"/>
      <c r="D224" s="576"/>
      <c r="E224" s="506"/>
      <c r="F224" s="1"/>
      <c r="G224" s="295"/>
      <c r="H224" s="1"/>
      <c r="I224" s="1"/>
      <c r="J224" s="507"/>
      <c r="K224" s="507"/>
      <c r="L224" s="1"/>
      <c r="M224" s="1"/>
      <c r="AQ224" s="576"/>
    </row>
    <row r="225" spans="1:43" ht="26.25" customHeight="1">
      <c r="A225" s="1"/>
      <c r="B225" s="1"/>
      <c r="C225" s="1"/>
      <c r="D225" s="576"/>
      <c r="E225" s="506"/>
      <c r="F225" s="1"/>
      <c r="G225" s="295"/>
      <c r="H225" s="1"/>
      <c r="I225" s="1"/>
      <c r="J225" s="507"/>
      <c r="K225" s="507"/>
      <c r="L225" s="1"/>
      <c r="M225" s="1"/>
      <c r="AQ225" s="576"/>
    </row>
    <row r="226" spans="1:43" ht="26.25" customHeight="1">
      <c r="A226" s="1"/>
      <c r="B226" s="1"/>
      <c r="C226" s="1"/>
      <c r="D226" s="576"/>
      <c r="E226" s="506"/>
      <c r="F226" s="1"/>
      <c r="G226" s="295"/>
      <c r="H226" s="1"/>
      <c r="I226" s="1"/>
      <c r="J226" s="507"/>
      <c r="K226" s="507"/>
      <c r="L226" s="1"/>
      <c r="M226" s="1"/>
      <c r="AQ226" s="576"/>
    </row>
    <row r="227" spans="1:43" ht="26.25" customHeight="1">
      <c r="A227" s="1"/>
      <c r="B227" s="1"/>
      <c r="C227" s="1"/>
      <c r="D227" s="576"/>
      <c r="E227" s="506"/>
      <c r="F227" s="1"/>
      <c r="G227" s="295"/>
      <c r="H227" s="1"/>
      <c r="I227" s="1"/>
      <c r="J227" s="507"/>
      <c r="K227" s="507"/>
      <c r="L227" s="1"/>
      <c r="M227" s="1"/>
      <c r="AQ227" s="576"/>
    </row>
    <row r="228" spans="1:43" ht="26.25" customHeight="1">
      <c r="A228" s="1"/>
      <c r="B228" s="1"/>
      <c r="C228" s="1"/>
      <c r="D228" s="576"/>
      <c r="E228" s="506"/>
      <c r="F228" s="1"/>
      <c r="G228" s="295"/>
      <c r="H228" s="1"/>
      <c r="I228" s="1"/>
      <c r="J228" s="507"/>
      <c r="K228" s="507"/>
      <c r="L228" s="1"/>
      <c r="M228" s="1"/>
      <c r="AQ228" s="576"/>
    </row>
    <row r="229" spans="1:43" ht="26.25" customHeight="1">
      <c r="A229" s="1"/>
      <c r="B229" s="1"/>
      <c r="C229" s="1"/>
      <c r="D229" s="576"/>
      <c r="E229" s="506"/>
      <c r="F229" s="1"/>
      <c r="G229" s="295"/>
      <c r="H229" s="1"/>
      <c r="I229" s="1"/>
      <c r="J229" s="507"/>
      <c r="K229" s="507"/>
      <c r="L229" s="1"/>
      <c r="M229" s="1"/>
      <c r="AQ229" s="576"/>
    </row>
    <row r="230" spans="1:43" ht="26.25" customHeight="1">
      <c r="A230" s="1"/>
      <c r="B230" s="1"/>
      <c r="C230" s="1"/>
      <c r="D230" s="576"/>
      <c r="E230" s="506"/>
      <c r="F230" s="1"/>
      <c r="G230" s="295"/>
      <c r="H230" s="1"/>
      <c r="I230" s="1"/>
      <c r="J230" s="507"/>
      <c r="K230" s="507"/>
      <c r="L230" s="1"/>
      <c r="M230" s="1"/>
      <c r="AQ230" s="576"/>
    </row>
    <row r="231" spans="1:43" ht="26.25" customHeight="1">
      <c r="A231" s="1"/>
      <c r="B231" s="1"/>
      <c r="C231" s="1"/>
      <c r="D231" s="576"/>
      <c r="E231" s="506"/>
      <c r="F231" s="1"/>
      <c r="G231" s="295"/>
      <c r="H231" s="1"/>
      <c r="I231" s="1"/>
      <c r="J231" s="507"/>
      <c r="K231" s="507"/>
      <c r="L231" s="1"/>
      <c r="M231" s="1"/>
      <c r="AQ231" s="576"/>
    </row>
    <row r="232" spans="1:43" ht="26.25" customHeight="1">
      <c r="A232" s="1"/>
      <c r="B232" s="1"/>
      <c r="C232" s="1"/>
      <c r="D232" s="576"/>
      <c r="E232" s="506"/>
      <c r="F232" s="1"/>
      <c r="G232" s="295"/>
      <c r="H232" s="1"/>
      <c r="I232" s="1"/>
      <c r="J232" s="507"/>
      <c r="K232" s="507"/>
      <c r="L232" s="1"/>
      <c r="M232" s="1"/>
      <c r="AQ232" s="576"/>
    </row>
    <row r="233" spans="1:43" ht="26.25" customHeight="1">
      <c r="A233" s="1"/>
      <c r="B233" s="1"/>
      <c r="C233" s="1"/>
      <c r="D233" s="576"/>
      <c r="E233" s="506"/>
      <c r="F233" s="1"/>
      <c r="G233" s="295"/>
      <c r="H233" s="1"/>
      <c r="I233" s="1"/>
      <c r="J233" s="507"/>
      <c r="K233" s="507"/>
      <c r="L233" s="1"/>
      <c r="M233" s="1"/>
      <c r="AQ233" s="576"/>
    </row>
    <row r="234" spans="1:43" ht="26.25" customHeight="1">
      <c r="A234" s="1"/>
      <c r="B234" s="1"/>
      <c r="C234" s="1"/>
      <c r="D234" s="576"/>
      <c r="E234" s="506"/>
      <c r="F234" s="1"/>
      <c r="G234" s="295"/>
      <c r="H234" s="1"/>
      <c r="I234" s="1"/>
      <c r="J234" s="507"/>
      <c r="K234" s="507"/>
      <c r="L234" s="1"/>
      <c r="M234" s="1"/>
      <c r="AQ234" s="576"/>
    </row>
    <row r="235" spans="1:43" ht="26.25" customHeight="1">
      <c r="A235" s="1"/>
      <c r="B235" s="1"/>
      <c r="C235" s="1"/>
      <c r="D235" s="576"/>
      <c r="E235" s="506"/>
      <c r="F235" s="1"/>
      <c r="G235" s="295"/>
      <c r="H235" s="1"/>
      <c r="I235" s="1"/>
      <c r="J235" s="507"/>
      <c r="K235" s="507"/>
      <c r="L235" s="1"/>
      <c r="M235" s="1"/>
      <c r="AQ235" s="576"/>
    </row>
    <row r="236" spans="1:43" ht="26.25" customHeight="1">
      <c r="A236" s="1"/>
      <c r="B236" s="1"/>
      <c r="C236" s="1"/>
      <c r="D236" s="576"/>
      <c r="E236" s="506"/>
      <c r="F236" s="1"/>
      <c r="G236" s="295"/>
      <c r="H236" s="1"/>
      <c r="I236" s="1"/>
      <c r="J236" s="507"/>
      <c r="K236" s="507"/>
      <c r="L236" s="1"/>
      <c r="M236" s="1"/>
      <c r="AQ236" s="576"/>
    </row>
    <row r="237" spans="1:43" ht="26.25" customHeight="1">
      <c r="A237" s="1"/>
      <c r="B237" s="1"/>
      <c r="C237" s="1"/>
      <c r="D237" s="576"/>
      <c r="E237" s="506"/>
      <c r="F237" s="1"/>
      <c r="G237" s="295"/>
      <c r="H237" s="1"/>
      <c r="I237" s="1"/>
      <c r="J237" s="507"/>
      <c r="K237" s="507"/>
      <c r="L237" s="1"/>
      <c r="M237" s="1"/>
      <c r="AQ237" s="576"/>
    </row>
    <row r="238" spans="1:43" ht="26.25" customHeight="1">
      <c r="A238" s="1"/>
      <c r="B238" s="1"/>
      <c r="C238" s="1"/>
      <c r="D238" s="576"/>
      <c r="E238" s="506"/>
      <c r="F238" s="1"/>
      <c r="G238" s="295"/>
      <c r="H238" s="1"/>
      <c r="I238" s="1"/>
      <c r="J238" s="507"/>
      <c r="K238" s="507"/>
      <c r="L238" s="1"/>
      <c r="M238" s="1"/>
      <c r="AQ238" s="576"/>
    </row>
    <row r="239" spans="1:43" ht="26.25" customHeight="1">
      <c r="A239" s="1"/>
      <c r="B239" s="1"/>
      <c r="C239" s="1"/>
      <c r="D239" s="576"/>
      <c r="E239" s="506"/>
      <c r="F239" s="1"/>
      <c r="G239" s="295"/>
      <c r="H239" s="1"/>
      <c r="I239" s="1"/>
      <c r="J239" s="507"/>
      <c r="K239" s="507"/>
      <c r="L239" s="1"/>
      <c r="M239" s="1"/>
      <c r="AQ239" s="576"/>
    </row>
    <row r="240" spans="1:43" ht="26.25" customHeight="1">
      <c r="A240" s="1"/>
      <c r="B240" s="1"/>
      <c r="C240" s="1"/>
      <c r="D240" s="576"/>
      <c r="E240" s="506"/>
      <c r="F240" s="1"/>
      <c r="G240" s="295"/>
      <c r="H240" s="1"/>
      <c r="I240" s="1"/>
      <c r="J240" s="507"/>
      <c r="K240" s="507"/>
      <c r="L240" s="1"/>
      <c r="M240" s="1"/>
      <c r="AQ240" s="576"/>
    </row>
    <row r="241" spans="1:43" ht="26.25" customHeight="1">
      <c r="A241" s="1"/>
      <c r="B241" s="1"/>
      <c r="C241" s="1"/>
      <c r="D241" s="576"/>
      <c r="E241" s="506"/>
      <c r="F241" s="1"/>
      <c r="G241" s="295"/>
      <c r="H241" s="1"/>
      <c r="I241" s="1"/>
      <c r="J241" s="507"/>
      <c r="K241" s="507"/>
      <c r="L241" s="1"/>
      <c r="M241" s="1"/>
      <c r="AQ241" s="576"/>
    </row>
    <row r="242" spans="1:43" ht="26.25" customHeight="1">
      <c r="A242" s="1"/>
      <c r="B242" s="1"/>
      <c r="C242" s="1"/>
      <c r="D242" s="576"/>
      <c r="E242" s="506"/>
      <c r="F242" s="1"/>
      <c r="G242" s="295"/>
      <c r="H242" s="1"/>
      <c r="I242" s="1"/>
      <c r="J242" s="507"/>
      <c r="K242" s="507"/>
      <c r="L242" s="1"/>
      <c r="M242" s="1"/>
      <c r="AQ242" s="576"/>
    </row>
    <row r="243" spans="1:43" ht="26.25" customHeight="1">
      <c r="A243" s="1"/>
      <c r="B243" s="1"/>
      <c r="C243" s="1"/>
      <c r="D243" s="576"/>
      <c r="E243" s="506"/>
      <c r="F243" s="1"/>
      <c r="G243" s="295"/>
      <c r="H243" s="1"/>
      <c r="I243" s="1"/>
      <c r="J243" s="507"/>
      <c r="K243" s="507"/>
      <c r="L243" s="1"/>
      <c r="M243" s="1"/>
      <c r="AQ243" s="576"/>
    </row>
    <row r="244" spans="1:43" ht="26.25" customHeight="1">
      <c r="A244" s="1"/>
      <c r="B244" s="1"/>
      <c r="C244" s="1"/>
      <c r="D244" s="576"/>
      <c r="E244" s="506"/>
      <c r="F244" s="1"/>
      <c r="G244" s="295"/>
      <c r="H244" s="1"/>
      <c r="I244" s="1"/>
      <c r="J244" s="507"/>
      <c r="K244" s="507"/>
      <c r="L244" s="1"/>
      <c r="M244" s="1"/>
      <c r="AQ244" s="576"/>
    </row>
    <row r="245" spans="1:43" ht="26.25" customHeight="1">
      <c r="A245" s="1"/>
      <c r="B245" s="1"/>
      <c r="C245" s="1"/>
      <c r="D245" s="576"/>
      <c r="E245" s="506"/>
      <c r="F245" s="1"/>
      <c r="G245" s="295"/>
      <c r="H245" s="1"/>
      <c r="I245" s="1"/>
      <c r="J245" s="507"/>
      <c r="K245" s="507"/>
      <c r="L245" s="1"/>
      <c r="M245" s="1"/>
      <c r="AQ245" s="576"/>
    </row>
    <row r="246" spans="1:43" ht="26.25" customHeight="1">
      <c r="A246" s="1"/>
      <c r="B246" s="1"/>
      <c r="C246" s="1"/>
      <c r="D246" s="576"/>
      <c r="E246" s="506"/>
      <c r="F246" s="1"/>
      <c r="G246" s="295"/>
      <c r="H246" s="1"/>
      <c r="I246" s="1"/>
      <c r="J246" s="507"/>
      <c r="K246" s="507"/>
      <c r="L246" s="1"/>
      <c r="M246" s="1"/>
      <c r="AQ246" s="576"/>
    </row>
    <row r="247" spans="1:43" ht="26.25" customHeight="1">
      <c r="A247" s="1"/>
      <c r="B247" s="1"/>
      <c r="C247" s="1"/>
      <c r="D247" s="576"/>
      <c r="E247" s="506"/>
      <c r="F247" s="1"/>
      <c r="G247" s="295"/>
      <c r="H247" s="1"/>
      <c r="I247" s="1"/>
      <c r="J247" s="507"/>
      <c r="K247" s="507"/>
      <c r="L247" s="1"/>
      <c r="M247" s="1"/>
      <c r="AQ247" s="576"/>
    </row>
    <row r="248" spans="1:43" ht="26.25" customHeight="1">
      <c r="A248" s="1"/>
      <c r="B248" s="1"/>
      <c r="C248" s="1"/>
      <c r="D248" s="576"/>
      <c r="E248" s="506"/>
      <c r="F248" s="1"/>
      <c r="G248" s="295"/>
      <c r="H248" s="1"/>
      <c r="I248" s="1"/>
      <c r="J248" s="507"/>
      <c r="K248" s="507"/>
      <c r="L248" s="1"/>
      <c r="M248" s="1"/>
      <c r="AQ248" s="576"/>
    </row>
    <row r="249" spans="1:43" ht="26.25" customHeight="1">
      <c r="A249" s="1"/>
      <c r="B249" s="1"/>
      <c r="C249" s="1"/>
      <c r="D249" s="576"/>
      <c r="E249" s="506"/>
      <c r="F249" s="1"/>
      <c r="G249" s="295"/>
      <c r="H249" s="1"/>
      <c r="I249" s="1"/>
      <c r="J249" s="507"/>
      <c r="K249" s="507"/>
      <c r="L249" s="1"/>
      <c r="M249" s="1"/>
      <c r="AQ249" s="576"/>
    </row>
    <row r="250" spans="1:43" ht="26.25" customHeight="1">
      <c r="A250" s="1"/>
      <c r="B250" s="1"/>
      <c r="C250" s="1"/>
      <c r="D250" s="576"/>
      <c r="E250" s="506"/>
      <c r="F250" s="1"/>
      <c r="G250" s="295"/>
      <c r="H250" s="1"/>
      <c r="I250" s="1"/>
      <c r="J250" s="507"/>
      <c r="K250" s="507"/>
      <c r="L250" s="1"/>
      <c r="M250" s="1"/>
      <c r="AQ250" s="576"/>
    </row>
  </sheetData>
  <sheetProtection/>
  <mergeCells count="2">
    <mergeCell ref="N5:O5"/>
    <mergeCell ref="N6:O6"/>
  </mergeCells>
  <printOptions/>
  <pageMargins left="0.7874015748031497" right="0.2362204724409449" top="0.6692913385826772" bottom="0.2362204724409449" header="0.5118110236220472" footer="0.4724409448818898"/>
  <pageSetup fitToHeight="1" fitToWidth="1" horizontalDpi="600" verticalDpi="600" orientation="landscape" paperSize="8" scale="49" r:id="rId1"/>
  <rowBreaks count="1" manualBreakCount="1">
    <brk id="7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250"/>
  <sheetViews>
    <sheetView defaultGridColor="0" zoomScale="40" zoomScaleNormal="40" zoomScaleSheetLayoutView="75" zoomScalePageLayoutView="0" colorId="22" workbookViewId="0" topLeftCell="I1">
      <selection activeCell="P1" sqref="P1"/>
    </sheetView>
  </sheetViews>
  <sheetFormatPr defaultColWidth="10.66015625" defaultRowHeight="26.25" customHeight="1"/>
  <cols>
    <col min="1" max="1" width="5.66015625" style="577" customWidth="1"/>
    <col min="2" max="2" width="14.33203125" style="577" customWidth="1"/>
    <col min="3" max="3" width="7.08203125" style="577" customWidth="1"/>
    <col min="4" max="4" width="14.5" style="578" customWidth="1"/>
    <col min="5" max="5" width="14.58203125" style="579" customWidth="1"/>
    <col min="6" max="6" width="14.58203125" style="577" customWidth="1"/>
    <col min="7" max="7" width="14.58203125" style="508" customWidth="1"/>
    <col min="8" max="9" width="14.58203125" style="577" customWidth="1"/>
    <col min="10" max="11" width="14.58203125" style="580" customWidth="1"/>
    <col min="12" max="12" width="16.58203125" style="33" customWidth="1"/>
    <col min="13" max="13" width="3.08203125" style="33" customWidth="1"/>
    <col min="14" max="14" width="6.41015625" style="689" customWidth="1"/>
    <col min="15" max="15" width="12.91015625" style="689" customWidth="1"/>
    <col min="16" max="16" width="13.58203125" style="72" customWidth="1"/>
    <col min="17" max="17" width="14.91015625" style="72" bestFit="1" customWidth="1"/>
    <col min="18" max="19" width="12.08203125" style="72" customWidth="1"/>
    <col min="20" max="20" width="12.58203125" style="72" customWidth="1"/>
    <col min="21" max="21" width="12.08203125" style="72" customWidth="1"/>
    <col min="22" max="22" width="12.91015625" style="72" customWidth="1"/>
    <col min="23" max="23" width="13.41015625" style="72" customWidth="1"/>
    <col min="24" max="24" width="12.08203125" style="72" customWidth="1"/>
    <col min="25" max="26" width="13.33203125" style="72" customWidth="1"/>
    <col min="27" max="27" width="12.08203125" style="72" customWidth="1"/>
    <col min="28" max="29" width="14.41015625" style="72" hidden="1" customWidth="1"/>
    <col min="30" max="30" width="12.08203125" style="72" hidden="1" customWidth="1"/>
    <col min="31" max="32" width="9.66015625" style="72" hidden="1" customWidth="1"/>
    <col min="33" max="33" width="12.08203125" style="72" hidden="1" customWidth="1"/>
    <col min="34" max="34" width="14.5" style="72" bestFit="1" customWidth="1"/>
    <col min="35" max="35" width="15" style="72" bestFit="1" customWidth="1"/>
    <col min="36" max="36" width="12.08203125" style="72" customWidth="1"/>
    <col min="37" max="37" width="12.08203125" style="74" customWidth="1"/>
    <col min="38" max="38" width="14.58203125" style="74" customWidth="1"/>
    <col min="39" max="39" width="12.08203125" style="72" customWidth="1"/>
    <col min="40" max="40" width="13.66015625" style="74" customWidth="1"/>
    <col min="41" max="41" width="13.83203125" style="74" customWidth="1"/>
    <col min="42" max="42" width="12.08203125" style="72" customWidth="1"/>
    <col min="43" max="43" width="3.58203125" style="578" customWidth="1"/>
    <col min="44" max="16384" width="10.66015625" style="577" customWidth="1"/>
  </cols>
  <sheetData>
    <row r="1" spans="1:43" ht="27" customHeight="1">
      <c r="A1" s="1"/>
      <c r="B1" s="1"/>
      <c r="C1" s="1"/>
      <c r="D1" s="576"/>
      <c r="E1" s="506"/>
      <c r="F1" s="1"/>
      <c r="G1" s="295"/>
      <c r="H1" s="1"/>
      <c r="I1" s="1"/>
      <c r="J1" s="507"/>
      <c r="K1" s="507"/>
      <c r="L1" s="1"/>
      <c r="M1" s="1"/>
      <c r="N1" s="666"/>
      <c r="O1" s="666"/>
      <c r="P1" s="1"/>
      <c r="Q1" s="1"/>
      <c r="R1" s="1"/>
      <c r="S1" s="1"/>
      <c r="T1" s="1"/>
      <c r="U1" s="1"/>
      <c r="V1" s="1"/>
      <c r="W1" s="1"/>
      <c r="X1" s="1"/>
      <c r="Y1" s="75" t="s">
        <v>166</v>
      </c>
      <c r="Z1" s="1"/>
      <c r="AA1" s="1"/>
      <c r="AI1" s="73"/>
      <c r="AL1" s="56"/>
      <c r="AO1" s="56" t="s">
        <v>150</v>
      </c>
      <c r="AP1" s="57"/>
      <c r="AQ1" s="576"/>
    </row>
    <row r="2" spans="1:43" ht="27" customHeight="1">
      <c r="A2" s="1"/>
      <c r="B2" s="1"/>
      <c r="C2" s="1"/>
      <c r="D2" s="598"/>
      <c r="E2" s="506"/>
      <c r="F2" s="1"/>
      <c r="G2" s="295"/>
      <c r="H2" s="1"/>
      <c r="I2" s="1"/>
      <c r="J2" s="507"/>
      <c r="K2" s="507"/>
      <c r="L2" s="1"/>
      <c r="M2" s="1"/>
      <c r="N2" s="666"/>
      <c r="O2" s="666"/>
      <c r="P2" s="1"/>
      <c r="Q2" s="1"/>
      <c r="R2" s="1"/>
      <c r="S2" s="1"/>
      <c r="T2" s="1"/>
      <c r="U2" s="1"/>
      <c r="V2" s="1"/>
      <c r="W2" s="1"/>
      <c r="X2" s="1"/>
      <c r="Y2" s="75"/>
      <c r="Z2" s="1"/>
      <c r="AA2" s="1"/>
      <c r="AL2" s="56"/>
      <c r="AO2" s="56" t="s">
        <v>145</v>
      </c>
      <c r="AP2" s="57"/>
      <c r="AQ2" s="576"/>
    </row>
    <row r="3" spans="1:43" ht="27" customHeight="1">
      <c r="A3" s="36"/>
      <c r="B3" s="36" t="s">
        <v>128</v>
      </c>
      <c r="C3" s="36"/>
      <c r="D3" s="28"/>
      <c r="E3" s="193" t="s">
        <v>128</v>
      </c>
      <c r="F3" s="809" t="s">
        <v>0</v>
      </c>
      <c r="G3" s="222"/>
      <c r="H3" s="36"/>
      <c r="I3" s="1"/>
      <c r="J3" s="507"/>
      <c r="K3" s="207"/>
      <c r="L3" s="1"/>
      <c r="M3" s="1"/>
      <c r="N3" s="666"/>
      <c r="O3" s="666"/>
      <c r="P3" s="1"/>
      <c r="Q3" s="1"/>
      <c r="R3" s="1"/>
      <c r="S3" s="1"/>
      <c r="T3" s="1"/>
      <c r="U3" s="1"/>
      <c r="V3" s="1"/>
      <c r="W3" s="1"/>
      <c r="X3" s="1"/>
      <c r="Y3" s="1" t="s">
        <v>1</v>
      </c>
      <c r="Z3" s="1"/>
      <c r="AA3" s="1"/>
      <c r="AL3" s="56"/>
      <c r="AO3" s="56" t="s">
        <v>2</v>
      </c>
      <c r="AP3" s="1"/>
      <c r="AQ3" s="576"/>
    </row>
    <row r="4" spans="1:44" ht="27" customHeight="1" thickBot="1">
      <c r="A4" s="37"/>
      <c r="B4" s="810" t="s">
        <v>139</v>
      </c>
      <c r="C4" s="37"/>
      <c r="D4" s="29"/>
      <c r="E4" s="194"/>
      <c r="F4" s="37"/>
      <c r="G4" s="223"/>
      <c r="H4" s="37"/>
      <c r="I4" s="38"/>
      <c r="J4" s="302"/>
      <c r="K4" s="208"/>
      <c r="L4" s="65" t="s">
        <v>131</v>
      </c>
      <c r="M4" s="1"/>
      <c r="N4" s="667"/>
      <c r="O4" s="667" t="s">
        <v>165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1"/>
      <c r="AK4" s="76"/>
      <c r="AL4" s="77"/>
      <c r="AN4" s="76"/>
      <c r="AO4" s="77" t="s">
        <v>129</v>
      </c>
      <c r="AQ4" s="576"/>
      <c r="AR4" s="599"/>
    </row>
    <row r="5" spans="1:44" ht="27" customHeight="1">
      <c r="A5" s="600"/>
      <c r="B5" s="601"/>
      <c r="C5" s="602"/>
      <c r="D5" s="518" t="s">
        <v>4</v>
      </c>
      <c r="E5" s="514" t="s">
        <v>5</v>
      </c>
      <c r="F5" s="604" t="s">
        <v>6</v>
      </c>
      <c r="G5" s="518" t="s">
        <v>7</v>
      </c>
      <c r="H5" s="605" t="s">
        <v>8</v>
      </c>
      <c r="I5" s="604" t="s">
        <v>9</v>
      </c>
      <c r="J5" s="519" t="s">
        <v>10</v>
      </c>
      <c r="K5" s="519" t="s">
        <v>11</v>
      </c>
      <c r="L5" s="606" t="s">
        <v>12</v>
      </c>
      <c r="M5" s="607"/>
      <c r="N5" s="818" t="s">
        <v>130</v>
      </c>
      <c r="O5" s="819"/>
      <c r="P5" s="46" t="s">
        <v>14</v>
      </c>
      <c r="Q5" s="39"/>
      <c r="R5" s="39"/>
      <c r="S5" s="47" t="s">
        <v>15</v>
      </c>
      <c r="T5" s="39"/>
      <c r="U5" s="39"/>
      <c r="V5" s="48" t="s">
        <v>16</v>
      </c>
      <c r="W5" s="39"/>
      <c r="X5" s="39"/>
      <c r="Y5" s="49" t="s">
        <v>17</v>
      </c>
      <c r="Z5" s="50"/>
      <c r="AA5" s="51"/>
      <c r="AB5" s="49" t="s">
        <v>18</v>
      </c>
      <c r="AC5" s="50"/>
      <c r="AD5" s="50"/>
      <c r="AE5" s="52" t="s">
        <v>19</v>
      </c>
      <c r="AF5" s="50"/>
      <c r="AG5" s="50"/>
      <c r="AH5" s="49" t="s">
        <v>20</v>
      </c>
      <c r="AI5" s="51"/>
      <c r="AJ5" s="50"/>
      <c r="AK5" s="53" t="s">
        <v>21</v>
      </c>
      <c r="AL5" s="54"/>
      <c r="AM5" s="51"/>
      <c r="AN5" s="55" t="s">
        <v>22</v>
      </c>
      <c r="AO5" s="54"/>
      <c r="AP5" s="51"/>
      <c r="AQ5" s="576"/>
      <c r="AR5" s="599"/>
    </row>
    <row r="6" spans="1:44" ht="27" customHeight="1" thickBot="1">
      <c r="A6" s="607" t="s">
        <v>128</v>
      </c>
      <c r="B6" s="615" t="s">
        <v>23</v>
      </c>
      <c r="C6" s="616" t="s">
        <v>24</v>
      </c>
      <c r="D6" s="225"/>
      <c r="E6" s="158"/>
      <c r="F6" s="609"/>
      <c r="G6" s="225">
        <v>100.23</v>
      </c>
      <c r="H6" s="40"/>
      <c r="I6" s="609">
        <f>G6+H6</f>
        <v>100.23</v>
      </c>
      <c r="J6" s="225">
        <v>0.018</v>
      </c>
      <c r="K6" s="225">
        <v>0.1065</v>
      </c>
      <c r="L6" s="610">
        <f aca="true" t="shared" si="0" ref="L6:L69">F6+J6+I6+K6</f>
        <v>100.3545</v>
      </c>
      <c r="M6" s="607"/>
      <c r="N6" s="820" t="s">
        <v>25</v>
      </c>
      <c r="O6" s="821"/>
      <c r="P6" s="58" t="s">
        <v>24</v>
      </c>
      <c r="Q6" s="59" t="s">
        <v>26</v>
      </c>
      <c r="R6" s="59" t="s">
        <v>27</v>
      </c>
      <c r="S6" s="60" t="s">
        <v>24</v>
      </c>
      <c r="T6" s="59" t="s">
        <v>26</v>
      </c>
      <c r="U6" s="59" t="s">
        <v>27</v>
      </c>
      <c r="V6" s="59" t="s">
        <v>24</v>
      </c>
      <c r="W6" s="59" t="s">
        <v>26</v>
      </c>
      <c r="X6" s="59" t="s">
        <v>27</v>
      </c>
      <c r="Y6" s="58" t="s">
        <v>24</v>
      </c>
      <c r="Z6" s="59" t="s">
        <v>26</v>
      </c>
      <c r="AA6" s="61" t="s">
        <v>27</v>
      </c>
      <c r="AB6" s="58" t="s">
        <v>24</v>
      </c>
      <c r="AC6" s="59" t="s">
        <v>26</v>
      </c>
      <c r="AD6" s="59" t="s">
        <v>27</v>
      </c>
      <c r="AE6" s="59" t="s">
        <v>24</v>
      </c>
      <c r="AF6" s="59" t="s">
        <v>26</v>
      </c>
      <c r="AG6" s="59" t="s">
        <v>27</v>
      </c>
      <c r="AH6" s="58" t="s">
        <v>24</v>
      </c>
      <c r="AI6" s="62" t="s">
        <v>26</v>
      </c>
      <c r="AJ6" s="59" t="s">
        <v>27</v>
      </c>
      <c r="AK6" s="63" t="s">
        <v>24</v>
      </c>
      <c r="AL6" s="64" t="s">
        <v>26</v>
      </c>
      <c r="AM6" s="61" t="s">
        <v>27</v>
      </c>
      <c r="AN6" s="64" t="s">
        <v>24</v>
      </c>
      <c r="AO6" s="64" t="s">
        <v>26</v>
      </c>
      <c r="AP6" s="61" t="s">
        <v>27</v>
      </c>
      <c r="AQ6" s="576"/>
      <c r="AR6" s="599"/>
    </row>
    <row r="7" spans="1:44" ht="27" customHeight="1">
      <c r="A7" s="611" t="s">
        <v>28</v>
      </c>
      <c r="B7" s="602"/>
      <c r="C7" s="602" t="s">
        <v>29</v>
      </c>
      <c r="D7" s="226"/>
      <c r="E7" s="163"/>
      <c r="F7" s="612"/>
      <c r="G7" s="226">
        <v>4489.855</v>
      </c>
      <c r="H7" s="67"/>
      <c r="I7" s="612">
        <f>G7+H7</f>
        <v>4489.855</v>
      </c>
      <c r="J7" s="226">
        <v>4.847</v>
      </c>
      <c r="K7" s="226">
        <v>6.861</v>
      </c>
      <c r="L7" s="613">
        <f t="shared" si="0"/>
        <v>4501.562999999999</v>
      </c>
      <c r="M7" s="607"/>
      <c r="N7" s="672"/>
      <c r="O7" s="673"/>
      <c r="P7" s="83">
        <v>360.082</v>
      </c>
      <c r="Q7" s="84">
        <v>14597.47</v>
      </c>
      <c r="R7" s="85">
        <v>40.539293827517064</v>
      </c>
      <c r="S7" s="86"/>
      <c r="T7" s="87"/>
      <c r="U7" s="88"/>
      <c r="V7" s="87">
        <v>0.024</v>
      </c>
      <c r="W7" s="87">
        <v>16.416</v>
      </c>
      <c r="X7" s="88">
        <v>684</v>
      </c>
      <c r="Y7" s="83">
        <v>0.024</v>
      </c>
      <c r="Z7" s="84">
        <v>16.416</v>
      </c>
      <c r="AA7" s="88">
        <v>684</v>
      </c>
      <c r="AB7" s="89">
        <v>360.04</v>
      </c>
      <c r="AC7" s="87">
        <v>14576.207</v>
      </c>
      <c r="AD7" s="88">
        <v>40.48496555938229</v>
      </c>
      <c r="AE7" s="87"/>
      <c r="AF7" s="87"/>
      <c r="AG7" s="88"/>
      <c r="AH7" s="83">
        <v>360.04</v>
      </c>
      <c r="AI7" s="81">
        <v>14576.207</v>
      </c>
      <c r="AJ7" s="88">
        <v>40.48496555938229</v>
      </c>
      <c r="AK7" s="89">
        <v>0.018</v>
      </c>
      <c r="AL7" s="87">
        <v>4.847</v>
      </c>
      <c r="AM7" s="90">
        <v>269.2777777777778</v>
      </c>
      <c r="AN7" s="89"/>
      <c r="AO7" s="87"/>
      <c r="AP7" s="91"/>
      <c r="AQ7" s="614"/>
      <c r="AR7" s="599"/>
    </row>
    <row r="8" spans="1:44" ht="27" customHeight="1">
      <c r="A8" s="611" t="s">
        <v>30</v>
      </c>
      <c r="B8" s="615" t="s">
        <v>31</v>
      </c>
      <c r="C8" s="616" t="s">
        <v>24</v>
      </c>
      <c r="D8" s="225"/>
      <c r="E8" s="158">
        <v>0.024</v>
      </c>
      <c r="F8" s="609">
        <f>D8+E8</f>
        <v>0.024</v>
      </c>
      <c r="G8" s="225">
        <v>259.81</v>
      </c>
      <c r="H8" s="40"/>
      <c r="I8" s="609">
        <f>G8+H8</f>
        <v>259.81</v>
      </c>
      <c r="J8" s="225"/>
      <c r="K8" s="225">
        <v>28.118</v>
      </c>
      <c r="L8" s="610">
        <f t="shared" si="0"/>
        <v>287.952</v>
      </c>
      <c r="M8" s="607"/>
      <c r="N8" s="674" t="s">
        <v>32</v>
      </c>
      <c r="O8" s="673"/>
      <c r="P8" s="449">
        <v>842.4165999999999</v>
      </c>
      <c r="Q8" s="450">
        <v>45489.49900630835</v>
      </c>
      <c r="R8" s="451">
        <v>53.99881603271868</v>
      </c>
      <c r="S8" s="452">
        <v>0.12</v>
      </c>
      <c r="T8" s="453">
        <v>47.25000630835375</v>
      </c>
      <c r="U8" s="454">
        <v>393.7500525696146</v>
      </c>
      <c r="V8" s="453">
        <v>0.12</v>
      </c>
      <c r="W8" s="453">
        <v>47.355</v>
      </c>
      <c r="X8" s="454">
        <v>394.625</v>
      </c>
      <c r="Y8" s="449">
        <v>0.24</v>
      </c>
      <c r="Z8" s="450">
        <v>94.60500630835375</v>
      </c>
      <c r="AA8" s="455">
        <v>394.1875262848073</v>
      </c>
      <c r="AB8" s="456">
        <v>731.8653999999999</v>
      </c>
      <c r="AC8" s="456">
        <v>38926.757</v>
      </c>
      <c r="AD8" s="454">
        <v>53.18841005463573</v>
      </c>
      <c r="AE8" s="453"/>
      <c r="AF8" s="456"/>
      <c r="AG8" s="454"/>
      <c r="AH8" s="449">
        <v>731.8653999999999</v>
      </c>
      <c r="AI8" s="453">
        <v>38926.757</v>
      </c>
      <c r="AJ8" s="454">
        <v>53.18841005463573</v>
      </c>
      <c r="AK8" s="449">
        <v>1.4927000000000001</v>
      </c>
      <c r="AL8" s="450">
        <v>69.387</v>
      </c>
      <c r="AM8" s="454">
        <v>46.484223219669055</v>
      </c>
      <c r="AN8" s="457">
        <v>108.8185</v>
      </c>
      <c r="AO8" s="458">
        <v>6398.75</v>
      </c>
      <c r="AP8" s="455">
        <v>58.80204193220822</v>
      </c>
      <c r="AQ8" s="614"/>
      <c r="AR8" s="599"/>
    </row>
    <row r="9" spans="1:44" ht="27" customHeight="1">
      <c r="A9" s="611" t="s">
        <v>33</v>
      </c>
      <c r="B9" s="602" t="s">
        <v>34</v>
      </c>
      <c r="C9" s="602" t="s">
        <v>29</v>
      </c>
      <c r="D9" s="226"/>
      <c r="E9" s="163">
        <v>16.416</v>
      </c>
      <c r="F9" s="612">
        <f>D9+E9</f>
        <v>16.416</v>
      </c>
      <c r="G9" s="226">
        <v>10086.352</v>
      </c>
      <c r="H9" s="67"/>
      <c r="I9" s="612">
        <f>G9+H9</f>
        <v>10086.352</v>
      </c>
      <c r="J9" s="226"/>
      <c r="K9" s="226">
        <v>1497.872</v>
      </c>
      <c r="L9" s="613">
        <f t="shared" si="0"/>
        <v>11600.64</v>
      </c>
      <c r="M9" s="607"/>
      <c r="N9" s="675"/>
      <c r="O9" s="676"/>
      <c r="P9" s="100">
        <v>42.74393453310393</v>
      </c>
      <c r="Q9" s="93">
        <v>32.08975767786685</v>
      </c>
      <c r="R9" s="93">
        <v>75.07441237777086</v>
      </c>
      <c r="S9" s="101"/>
      <c r="T9" s="102"/>
      <c r="U9" s="93"/>
      <c r="V9" s="103">
        <v>20</v>
      </c>
      <c r="W9" s="104">
        <v>34.66582198289515</v>
      </c>
      <c r="X9" s="93">
        <v>173.32910991447577</v>
      </c>
      <c r="Y9" s="100">
        <v>10</v>
      </c>
      <c r="Z9" s="93">
        <v>17.352147249474307</v>
      </c>
      <c r="AA9" s="93">
        <v>173.52147249474308</v>
      </c>
      <c r="AB9" s="105">
        <v>49.19483828583782</v>
      </c>
      <c r="AC9" s="102">
        <v>37.445212813386945</v>
      </c>
      <c r="AD9" s="93">
        <v>76.11614168913054</v>
      </c>
      <c r="AE9" s="102"/>
      <c r="AF9" s="106"/>
      <c r="AG9" s="93"/>
      <c r="AH9" s="100">
        <v>49.19483828583782</v>
      </c>
      <c r="AI9" s="103">
        <v>37.445212813386945</v>
      </c>
      <c r="AJ9" s="93">
        <v>76.11614168913054</v>
      </c>
      <c r="AK9" s="100">
        <v>1.2058685603269241</v>
      </c>
      <c r="AL9" s="93">
        <v>6.985458371164628</v>
      </c>
      <c r="AM9" s="93">
        <v>579.2885394798578</v>
      </c>
      <c r="AN9" s="107"/>
      <c r="AO9" s="104"/>
      <c r="AP9" s="108"/>
      <c r="AQ9" s="614"/>
      <c r="AR9" s="599"/>
    </row>
    <row r="10" spans="1:44" ht="27" customHeight="1">
      <c r="A10" s="611" t="s">
        <v>35</v>
      </c>
      <c r="B10" s="615" t="s">
        <v>36</v>
      </c>
      <c r="C10" s="616" t="s">
        <v>24</v>
      </c>
      <c r="D10" s="581"/>
      <c r="E10" s="176">
        <f>E6+E8</f>
        <v>0.024</v>
      </c>
      <c r="F10" s="609">
        <f aca="true" t="shared" si="1" ref="F10:K11">F6+F8</f>
        <v>0.024</v>
      </c>
      <c r="G10" s="581">
        <f>G6+G8</f>
        <v>360.04</v>
      </c>
      <c r="H10" s="45"/>
      <c r="I10" s="609">
        <f t="shared" si="1"/>
        <v>360.04</v>
      </c>
      <c r="J10" s="531">
        <f t="shared" si="1"/>
        <v>0.018</v>
      </c>
      <c r="K10" s="538">
        <f t="shared" si="1"/>
        <v>28.2245</v>
      </c>
      <c r="L10" s="610">
        <f t="shared" si="0"/>
        <v>388.30649999999997</v>
      </c>
      <c r="M10" s="607"/>
      <c r="N10" s="674" t="s">
        <v>37</v>
      </c>
      <c r="O10" s="673"/>
      <c r="P10" s="459">
        <v>1583.7413999999999</v>
      </c>
      <c r="Q10" s="460">
        <v>200624.0120592519</v>
      </c>
      <c r="R10" s="461">
        <v>126.67725429116894</v>
      </c>
      <c r="S10" s="462">
        <v>14.5877</v>
      </c>
      <c r="T10" s="463">
        <v>1155.8980592519026</v>
      </c>
      <c r="U10" s="464">
        <v>79.23785512808068</v>
      </c>
      <c r="V10" s="465">
        <v>203.8939</v>
      </c>
      <c r="W10" s="465">
        <v>15384.601</v>
      </c>
      <c r="X10" s="464">
        <v>75.45395423796396</v>
      </c>
      <c r="Y10" s="459">
        <v>218.48160000000001</v>
      </c>
      <c r="Z10" s="460">
        <v>16540.499059251903</v>
      </c>
      <c r="AA10" s="464">
        <v>75.70659982008509</v>
      </c>
      <c r="AB10" s="466">
        <v>635.0998</v>
      </c>
      <c r="AC10" s="465">
        <v>101523.919</v>
      </c>
      <c r="AD10" s="464">
        <v>159.8550637238431</v>
      </c>
      <c r="AE10" s="465"/>
      <c r="AF10" s="465"/>
      <c r="AG10" s="464"/>
      <c r="AH10" s="459">
        <v>635.0998</v>
      </c>
      <c r="AI10" s="463">
        <v>101523.919</v>
      </c>
      <c r="AJ10" s="464">
        <v>159.8550637238431</v>
      </c>
      <c r="AK10" s="466">
        <v>89.858</v>
      </c>
      <c r="AL10" s="465">
        <v>8910.426</v>
      </c>
      <c r="AM10" s="464">
        <v>99.16118765162811</v>
      </c>
      <c r="AN10" s="466">
        <v>640.302</v>
      </c>
      <c r="AO10" s="465">
        <v>73649.168</v>
      </c>
      <c r="AP10" s="467">
        <v>115.02254873481576</v>
      </c>
      <c r="AQ10" s="614"/>
      <c r="AR10" s="599"/>
    </row>
    <row r="11" spans="1:44" ht="27" customHeight="1">
      <c r="A11" s="600"/>
      <c r="B11" s="602"/>
      <c r="C11" s="602" t="s">
        <v>29</v>
      </c>
      <c r="D11" s="582"/>
      <c r="E11" s="177">
        <f>E7+E9</f>
        <v>16.416</v>
      </c>
      <c r="F11" s="612">
        <f t="shared" si="1"/>
        <v>16.416</v>
      </c>
      <c r="G11" s="582">
        <f>G7+G9</f>
        <v>14576.207</v>
      </c>
      <c r="H11" s="44"/>
      <c r="I11" s="612">
        <f t="shared" si="1"/>
        <v>14576.207</v>
      </c>
      <c r="J11" s="527">
        <f t="shared" si="1"/>
        <v>4.847</v>
      </c>
      <c r="K11" s="583">
        <f t="shared" si="1"/>
        <v>1504.7330000000002</v>
      </c>
      <c r="L11" s="613">
        <f t="shared" si="0"/>
        <v>16102.203000000001</v>
      </c>
      <c r="M11" s="607"/>
      <c r="N11" s="674"/>
      <c r="O11" s="673"/>
      <c r="P11" s="92">
        <v>1762.0136</v>
      </c>
      <c r="Q11" s="80">
        <v>196719.39295692224</v>
      </c>
      <c r="R11" s="93">
        <v>111.6446507319366</v>
      </c>
      <c r="S11" s="94">
        <v>0.1803</v>
      </c>
      <c r="T11" s="82">
        <v>51.84795692222665</v>
      </c>
      <c r="U11" s="95">
        <v>287.5649302397485</v>
      </c>
      <c r="V11" s="82">
        <v>1.5866</v>
      </c>
      <c r="W11" s="82">
        <v>354.213</v>
      </c>
      <c r="X11" s="95">
        <v>223.25286776755328</v>
      </c>
      <c r="Y11" s="92">
        <v>1.7669</v>
      </c>
      <c r="Z11" s="80">
        <v>406.0609569222267</v>
      </c>
      <c r="AA11" s="95">
        <v>229.81547168613204</v>
      </c>
      <c r="AB11" s="97">
        <v>760.878</v>
      </c>
      <c r="AC11" s="82">
        <v>92623.645</v>
      </c>
      <c r="AD11" s="95">
        <v>121.73258393592666</v>
      </c>
      <c r="AE11" s="82"/>
      <c r="AF11" s="82"/>
      <c r="AG11" s="95"/>
      <c r="AH11" s="97">
        <v>760.878</v>
      </c>
      <c r="AI11" s="82">
        <v>92623.645</v>
      </c>
      <c r="AJ11" s="95">
        <v>121.73258393592666</v>
      </c>
      <c r="AK11" s="97">
        <v>158.6022</v>
      </c>
      <c r="AL11" s="82">
        <v>13350.188</v>
      </c>
      <c r="AM11" s="95">
        <v>84.17404046097721</v>
      </c>
      <c r="AN11" s="97">
        <v>840.7665</v>
      </c>
      <c r="AO11" s="82">
        <v>90339.499</v>
      </c>
      <c r="AP11" s="99">
        <v>107.44897542896868</v>
      </c>
      <c r="AQ11" s="614"/>
      <c r="AR11" s="599"/>
    </row>
    <row r="12" spans="1:44" ht="27" customHeight="1">
      <c r="A12" s="607" t="s">
        <v>38</v>
      </c>
      <c r="B12" s="1"/>
      <c r="C12" s="616" t="s">
        <v>24</v>
      </c>
      <c r="D12" s="225">
        <v>204.2889</v>
      </c>
      <c r="E12" s="158">
        <v>0.6881</v>
      </c>
      <c r="F12" s="609">
        <f aca="true" t="shared" si="2" ref="F12:F23">D12+E12</f>
        <v>204.977</v>
      </c>
      <c r="G12" s="225">
        <v>4150.74</v>
      </c>
      <c r="H12" s="40"/>
      <c r="I12" s="609">
        <f aca="true" t="shared" si="3" ref="I12:I23">G12+H12</f>
        <v>4150.74</v>
      </c>
      <c r="J12" s="225">
        <v>4421.9707</v>
      </c>
      <c r="K12" s="532">
        <v>961.5307</v>
      </c>
      <c r="L12" s="610">
        <f t="shared" si="0"/>
        <v>9739.218399999998</v>
      </c>
      <c r="M12" s="607"/>
      <c r="N12" s="677"/>
      <c r="O12" s="678"/>
      <c r="P12" s="100">
        <v>89.88247309782398</v>
      </c>
      <c r="Q12" s="93">
        <v>101.984867401042</v>
      </c>
      <c r="R12" s="93">
        <v>113.46468770396017</v>
      </c>
      <c r="S12" s="101">
        <v>8090.793122573488</v>
      </c>
      <c r="T12" s="102">
        <v>2229.3994360969346</v>
      </c>
      <c r="U12" s="93">
        <v>27.55476999995046</v>
      </c>
      <c r="V12" s="103">
        <v>12850.995840161351</v>
      </c>
      <c r="W12" s="104">
        <v>4343.319132838151</v>
      </c>
      <c r="X12" s="93">
        <v>33.797529676763304</v>
      </c>
      <c r="Y12" s="100">
        <v>12365.249872658329</v>
      </c>
      <c r="Z12" s="93">
        <v>4073.402965067612</v>
      </c>
      <c r="AA12" s="93">
        <v>32.94234250837583</v>
      </c>
      <c r="AB12" s="105">
        <v>83.46933411138184</v>
      </c>
      <c r="AC12" s="102">
        <v>109.60907336350236</v>
      </c>
      <c r="AD12" s="93">
        <v>131.3165781546065</v>
      </c>
      <c r="AE12" s="102"/>
      <c r="AF12" s="106"/>
      <c r="AG12" s="93"/>
      <c r="AH12" s="100">
        <v>83.46933411138184</v>
      </c>
      <c r="AI12" s="103">
        <v>109.60907336350236</v>
      </c>
      <c r="AJ12" s="93">
        <v>131.3165781546065</v>
      </c>
      <c r="AK12" s="100">
        <v>56.656212839418366</v>
      </c>
      <c r="AL12" s="93">
        <v>66.74382413191483</v>
      </c>
      <c r="AM12" s="93">
        <v>117.80495163185007</v>
      </c>
      <c r="AN12" s="107">
        <v>76.15693536790536</v>
      </c>
      <c r="AO12" s="104">
        <v>81.52487983135705</v>
      </c>
      <c r="AP12" s="108">
        <v>107.0485300354062</v>
      </c>
      <c r="AQ12" s="614"/>
      <c r="AR12" s="599"/>
    </row>
    <row r="13" spans="1:44" ht="27" customHeight="1">
      <c r="A13" s="600"/>
      <c r="B13" s="601"/>
      <c r="C13" s="602" t="s">
        <v>29</v>
      </c>
      <c r="D13" s="226">
        <v>60857.62846761992</v>
      </c>
      <c r="E13" s="163">
        <v>432.069</v>
      </c>
      <c r="F13" s="612">
        <f t="shared" si="2"/>
        <v>61289.697467619924</v>
      </c>
      <c r="G13" s="226">
        <v>730486.285</v>
      </c>
      <c r="H13" s="67"/>
      <c r="I13" s="612">
        <f t="shared" si="3"/>
        <v>730486.285</v>
      </c>
      <c r="J13" s="226">
        <v>1676051.94</v>
      </c>
      <c r="K13" s="533">
        <v>182441.53</v>
      </c>
      <c r="L13" s="613">
        <f t="shared" si="0"/>
        <v>2650269.45246762</v>
      </c>
      <c r="M13" s="607"/>
      <c r="N13" s="674" t="s">
        <v>39</v>
      </c>
      <c r="O13" s="673"/>
      <c r="P13" s="83">
        <v>27.59</v>
      </c>
      <c r="Q13" s="84">
        <v>28542.218321071326</v>
      </c>
      <c r="R13" s="85">
        <v>1034.5131685781562</v>
      </c>
      <c r="S13" s="109">
        <v>3.414</v>
      </c>
      <c r="T13" s="81">
        <v>4397.198321071328</v>
      </c>
      <c r="U13" s="88">
        <v>1287.990135053113</v>
      </c>
      <c r="V13" s="79">
        <v>0.05</v>
      </c>
      <c r="W13" s="79">
        <v>42.66</v>
      </c>
      <c r="X13" s="88">
        <v>853.1999999999999</v>
      </c>
      <c r="Y13" s="83">
        <v>3.464</v>
      </c>
      <c r="Z13" s="84">
        <v>4439.858321071328</v>
      </c>
      <c r="AA13" s="88">
        <v>1281.714295921284</v>
      </c>
      <c r="AB13" s="110"/>
      <c r="AC13" s="79"/>
      <c r="AD13" s="88"/>
      <c r="AE13" s="79"/>
      <c r="AF13" s="79"/>
      <c r="AG13" s="88"/>
      <c r="AH13" s="83"/>
      <c r="AI13" s="81"/>
      <c r="AJ13" s="88"/>
      <c r="AK13" s="110">
        <v>24.126</v>
      </c>
      <c r="AL13" s="79">
        <v>24102.36</v>
      </c>
      <c r="AM13" s="88">
        <v>999.0201442427257</v>
      </c>
      <c r="AN13" s="110"/>
      <c r="AO13" s="79"/>
      <c r="AP13" s="91"/>
      <c r="AQ13" s="614"/>
      <c r="AR13" s="599"/>
    </row>
    <row r="14" spans="1:44" ht="27" customHeight="1">
      <c r="A14" s="607"/>
      <c r="B14" s="615" t="s">
        <v>40</v>
      </c>
      <c r="C14" s="616" t="s">
        <v>24</v>
      </c>
      <c r="D14" s="225">
        <v>45.493</v>
      </c>
      <c r="E14" s="158">
        <v>7.2494</v>
      </c>
      <c r="F14" s="609">
        <f t="shared" si="2"/>
        <v>52.7424</v>
      </c>
      <c r="G14" s="225">
        <v>0.414</v>
      </c>
      <c r="H14" s="40"/>
      <c r="I14" s="609">
        <f t="shared" si="3"/>
        <v>0.414</v>
      </c>
      <c r="J14" s="225">
        <v>7.566</v>
      </c>
      <c r="K14" s="534">
        <v>0.206</v>
      </c>
      <c r="L14" s="610">
        <f t="shared" si="0"/>
        <v>60.92840000000001</v>
      </c>
      <c r="M14" s="607"/>
      <c r="N14" s="674"/>
      <c r="O14" s="673"/>
      <c r="P14" s="449">
        <v>21.990000000000002</v>
      </c>
      <c r="Q14" s="450">
        <v>7260.2072660302865</v>
      </c>
      <c r="R14" s="451">
        <v>330.1594936803222</v>
      </c>
      <c r="S14" s="468">
        <v>1.346</v>
      </c>
      <c r="T14" s="456">
        <v>1992.5852660302867</v>
      </c>
      <c r="U14" s="454">
        <v>1480.3753833805993</v>
      </c>
      <c r="V14" s="453">
        <v>0.316</v>
      </c>
      <c r="W14" s="458">
        <v>271.743</v>
      </c>
      <c r="X14" s="454">
        <v>859.9462025316456</v>
      </c>
      <c r="Y14" s="449">
        <v>1.6620000000000001</v>
      </c>
      <c r="Z14" s="450">
        <v>2264.3282660302866</v>
      </c>
      <c r="AA14" s="454">
        <v>1362.411712412928</v>
      </c>
      <c r="AB14" s="457"/>
      <c r="AC14" s="450"/>
      <c r="AD14" s="454"/>
      <c r="AE14" s="453"/>
      <c r="AF14" s="456"/>
      <c r="AG14" s="454"/>
      <c r="AH14" s="449"/>
      <c r="AI14" s="453"/>
      <c r="AJ14" s="454"/>
      <c r="AK14" s="449">
        <v>0.328</v>
      </c>
      <c r="AL14" s="450">
        <v>375.879</v>
      </c>
      <c r="AM14" s="454">
        <v>1145.9725609756097</v>
      </c>
      <c r="AN14" s="457">
        <v>20</v>
      </c>
      <c r="AO14" s="458">
        <v>4620</v>
      </c>
      <c r="AP14" s="455">
        <v>231</v>
      </c>
      <c r="AQ14" s="614"/>
      <c r="AR14" s="599"/>
    </row>
    <row r="15" spans="1:44" ht="27" customHeight="1">
      <c r="A15" s="607" t="s">
        <v>128</v>
      </c>
      <c r="B15" s="602"/>
      <c r="C15" s="602" t="s">
        <v>29</v>
      </c>
      <c r="D15" s="226">
        <v>85406.2310669783</v>
      </c>
      <c r="E15" s="163">
        <v>22299.939</v>
      </c>
      <c r="F15" s="612">
        <f t="shared" si="2"/>
        <v>107706.1700669783</v>
      </c>
      <c r="G15" s="226">
        <v>1388.059</v>
      </c>
      <c r="H15" s="67"/>
      <c r="I15" s="612">
        <f t="shared" si="3"/>
        <v>1388.059</v>
      </c>
      <c r="J15" s="226">
        <v>18171.503</v>
      </c>
      <c r="K15" s="533">
        <v>757.949</v>
      </c>
      <c r="L15" s="613">
        <f t="shared" si="0"/>
        <v>128023.68106697829</v>
      </c>
      <c r="M15" s="607"/>
      <c r="N15" s="677"/>
      <c r="O15" s="678"/>
      <c r="P15" s="100">
        <v>125.46612096407456</v>
      </c>
      <c r="Q15" s="93">
        <v>393.13227949589316</v>
      </c>
      <c r="R15" s="93">
        <v>313.33739855435635</v>
      </c>
      <c r="S15" s="101">
        <v>253.64041604754829</v>
      </c>
      <c r="T15" s="102">
        <v>220.67805057254157</v>
      </c>
      <c r="U15" s="93">
        <v>87.00429293223225</v>
      </c>
      <c r="V15" s="103">
        <v>15.822784810126583</v>
      </c>
      <c r="W15" s="104">
        <v>15.698656451132134</v>
      </c>
      <c r="X15" s="93">
        <v>99.21550877115509</v>
      </c>
      <c r="Y15" s="100">
        <v>208.42358604091453</v>
      </c>
      <c r="Z15" s="93">
        <v>196.07838614562178</v>
      </c>
      <c r="AA15" s="93">
        <v>94.07687002714303</v>
      </c>
      <c r="AB15" s="105"/>
      <c r="AC15" s="102"/>
      <c r="AD15" s="93"/>
      <c r="AE15" s="102"/>
      <c r="AF15" s="106"/>
      <c r="AG15" s="93"/>
      <c r="AH15" s="100"/>
      <c r="AI15" s="103"/>
      <c r="AJ15" s="93"/>
      <c r="AK15" s="100">
        <v>7355.487804878049</v>
      </c>
      <c r="AL15" s="93">
        <v>6412.265649317998</v>
      </c>
      <c r="AM15" s="93">
        <v>87.17661995259486</v>
      </c>
      <c r="AN15" s="107"/>
      <c r="AO15" s="104"/>
      <c r="AP15" s="108"/>
      <c r="AQ15" s="614"/>
      <c r="AR15" s="599"/>
    </row>
    <row r="16" spans="1:44" ht="27" customHeight="1">
      <c r="A16" s="611" t="s">
        <v>41</v>
      </c>
      <c r="B16" s="615" t="s">
        <v>42</v>
      </c>
      <c r="C16" s="616" t="s">
        <v>24</v>
      </c>
      <c r="D16" s="225">
        <v>1.822</v>
      </c>
      <c r="E16" s="158"/>
      <c r="F16" s="609">
        <f t="shared" si="2"/>
        <v>1.822</v>
      </c>
      <c r="G16" s="225">
        <v>0.456</v>
      </c>
      <c r="H16" s="40"/>
      <c r="I16" s="609">
        <f t="shared" si="3"/>
        <v>0.456</v>
      </c>
      <c r="J16" s="225">
        <v>1.91</v>
      </c>
      <c r="K16" s="534">
        <v>0.3979</v>
      </c>
      <c r="L16" s="610">
        <f t="shared" si="0"/>
        <v>4.5859000000000005</v>
      </c>
      <c r="M16" s="607"/>
      <c r="N16" s="674" t="s">
        <v>38</v>
      </c>
      <c r="O16" s="673"/>
      <c r="P16" s="459">
        <v>9739.218399999998</v>
      </c>
      <c r="Q16" s="460">
        <v>2650269.45246762</v>
      </c>
      <c r="R16" s="461">
        <v>272.1234234225223</v>
      </c>
      <c r="S16" s="462">
        <v>204.2889</v>
      </c>
      <c r="T16" s="463">
        <v>60857.62846761992</v>
      </c>
      <c r="U16" s="464">
        <v>297.8998294455544</v>
      </c>
      <c r="V16" s="465">
        <v>0.6881</v>
      </c>
      <c r="W16" s="465">
        <v>432.069</v>
      </c>
      <c r="X16" s="464">
        <v>627.9160005813109</v>
      </c>
      <c r="Y16" s="459">
        <v>204.977</v>
      </c>
      <c r="Z16" s="460">
        <v>61289.697467619924</v>
      </c>
      <c r="AA16" s="464">
        <v>299.00768119164553</v>
      </c>
      <c r="AB16" s="466">
        <v>4150.74</v>
      </c>
      <c r="AC16" s="465">
        <v>730486.285</v>
      </c>
      <c r="AD16" s="464">
        <v>175.9894103220149</v>
      </c>
      <c r="AE16" s="465"/>
      <c r="AF16" s="465"/>
      <c r="AG16" s="464"/>
      <c r="AH16" s="459">
        <v>4150.74</v>
      </c>
      <c r="AI16" s="463">
        <v>730486.285</v>
      </c>
      <c r="AJ16" s="464">
        <v>175.9894103220149</v>
      </c>
      <c r="AK16" s="466">
        <v>4421.9707</v>
      </c>
      <c r="AL16" s="465">
        <v>1676051.94</v>
      </c>
      <c r="AM16" s="464">
        <v>379.0282780480658</v>
      </c>
      <c r="AN16" s="466">
        <v>961.5307</v>
      </c>
      <c r="AO16" s="465">
        <v>182441.53</v>
      </c>
      <c r="AP16" s="467">
        <v>189.74072278711432</v>
      </c>
      <c r="AQ16" s="614"/>
      <c r="AR16" s="599"/>
    </row>
    <row r="17" spans="1:44" ht="27" customHeight="1">
      <c r="A17" s="611" t="s">
        <v>128</v>
      </c>
      <c r="B17" s="602"/>
      <c r="C17" s="602" t="s">
        <v>29</v>
      </c>
      <c r="D17" s="226">
        <v>501.85547099181264</v>
      </c>
      <c r="E17" s="163"/>
      <c r="F17" s="612">
        <f t="shared" si="2"/>
        <v>501.85547099181264</v>
      </c>
      <c r="G17" s="226">
        <v>880.556</v>
      </c>
      <c r="H17" s="67"/>
      <c r="I17" s="612">
        <f t="shared" si="3"/>
        <v>880.556</v>
      </c>
      <c r="J17" s="226">
        <v>2129.153</v>
      </c>
      <c r="K17" s="533">
        <v>783.127</v>
      </c>
      <c r="L17" s="613">
        <f t="shared" si="0"/>
        <v>4294.691470991813</v>
      </c>
      <c r="M17" s="607"/>
      <c r="N17" s="674"/>
      <c r="O17" s="673"/>
      <c r="P17" s="92">
        <v>7744.364299999999</v>
      </c>
      <c r="Q17" s="80">
        <v>2359637.527438096</v>
      </c>
      <c r="R17" s="93">
        <v>304.6909256887742</v>
      </c>
      <c r="S17" s="112">
        <v>6.6272</v>
      </c>
      <c r="T17" s="80">
        <v>2906.8634380956696</v>
      </c>
      <c r="U17" s="95">
        <v>438.62618271602935</v>
      </c>
      <c r="V17" s="80">
        <v>2.9981</v>
      </c>
      <c r="W17" s="80">
        <v>1536.187</v>
      </c>
      <c r="X17" s="95">
        <v>512.3868450018344</v>
      </c>
      <c r="Y17" s="92">
        <v>9.6253</v>
      </c>
      <c r="Z17" s="80">
        <v>4443.05043809567</v>
      </c>
      <c r="AA17" s="95">
        <v>461.6012423608272</v>
      </c>
      <c r="AB17" s="97">
        <v>2341.642</v>
      </c>
      <c r="AC17" s="80">
        <v>441617.108</v>
      </c>
      <c r="AD17" s="95">
        <v>188.5929224023143</v>
      </c>
      <c r="AE17" s="80"/>
      <c r="AF17" s="80"/>
      <c r="AG17" s="95"/>
      <c r="AH17" s="97">
        <v>2341.642</v>
      </c>
      <c r="AI17" s="82">
        <v>441617.108</v>
      </c>
      <c r="AJ17" s="95">
        <v>188.5929224023143</v>
      </c>
      <c r="AK17" s="97">
        <v>4833.855</v>
      </c>
      <c r="AL17" s="80">
        <v>1819121.399</v>
      </c>
      <c r="AM17" s="95">
        <v>376.3293270071196</v>
      </c>
      <c r="AN17" s="97">
        <v>559.242</v>
      </c>
      <c r="AO17" s="80">
        <v>94455.97</v>
      </c>
      <c r="AP17" s="99">
        <v>168.89999320508832</v>
      </c>
      <c r="AQ17" s="614"/>
      <c r="AR17" s="599"/>
    </row>
    <row r="18" spans="1:44" ht="27" customHeight="1">
      <c r="A18" s="611" t="s">
        <v>43</v>
      </c>
      <c r="B18" s="615" t="s">
        <v>44</v>
      </c>
      <c r="C18" s="616" t="s">
        <v>24</v>
      </c>
      <c r="D18" s="225">
        <v>41.2372</v>
      </c>
      <c r="E18" s="158">
        <v>44.3098</v>
      </c>
      <c r="F18" s="609">
        <f t="shared" si="2"/>
        <v>85.547</v>
      </c>
      <c r="G18" s="225">
        <v>221.134</v>
      </c>
      <c r="H18" s="40"/>
      <c r="I18" s="609">
        <f t="shared" si="3"/>
        <v>221.134</v>
      </c>
      <c r="J18" s="225">
        <v>118.1568</v>
      </c>
      <c r="K18" s="534">
        <v>28.535</v>
      </c>
      <c r="L18" s="610">
        <f t="shared" si="0"/>
        <v>453.37280000000004</v>
      </c>
      <c r="M18" s="607"/>
      <c r="N18" s="677"/>
      <c r="O18" s="678"/>
      <c r="P18" s="100">
        <v>125.75878435884013</v>
      </c>
      <c r="Q18" s="93">
        <v>112.31680381626532</v>
      </c>
      <c r="R18" s="93">
        <v>89.31129891950971</v>
      </c>
      <c r="S18" s="101">
        <v>3082.5823877353937</v>
      </c>
      <c r="T18" s="102">
        <v>2093.5840215283274</v>
      </c>
      <c r="U18" s="93">
        <v>67.91656339366716</v>
      </c>
      <c r="V18" s="103">
        <v>22.95120242820453</v>
      </c>
      <c r="W18" s="104">
        <v>28.12606798521274</v>
      </c>
      <c r="X18" s="93">
        <v>122.54725247270211</v>
      </c>
      <c r="Y18" s="100">
        <v>2129.5647927856794</v>
      </c>
      <c r="Z18" s="93">
        <v>1379.4508597541203</v>
      </c>
      <c r="AA18" s="93">
        <v>64.77618640331029</v>
      </c>
      <c r="AB18" s="105">
        <v>177.2576679099538</v>
      </c>
      <c r="AC18" s="102">
        <v>165.41168169599084</v>
      </c>
      <c r="AD18" s="93">
        <v>93.31708108673715</v>
      </c>
      <c r="AE18" s="102"/>
      <c r="AF18" s="106"/>
      <c r="AG18" s="93"/>
      <c r="AH18" s="100">
        <v>177.2576679099538</v>
      </c>
      <c r="AI18" s="103">
        <v>165.41168169599084</v>
      </c>
      <c r="AJ18" s="93">
        <v>93.31708108673715</v>
      </c>
      <c r="AK18" s="107">
        <v>91.47917552346937</v>
      </c>
      <c r="AL18" s="93">
        <v>92.13524402062184</v>
      </c>
      <c r="AM18" s="93">
        <v>100.71717797345492</v>
      </c>
      <c r="AN18" s="107">
        <v>171.93463652586897</v>
      </c>
      <c r="AO18" s="104">
        <v>193.1498136115695</v>
      </c>
      <c r="AP18" s="108">
        <v>112.33909438748168</v>
      </c>
      <c r="AQ18" s="614"/>
      <c r="AR18" s="599"/>
    </row>
    <row r="19" spans="1:44" ht="27" customHeight="1">
      <c r="A19" s="611"/>
      <c r="B19" s="602"/>
      <c r="C19" s="602" t="s">
        <v>29</v>
      </c>
      <c r="D19" s="226">
        <v>55252.214728235784</v>
      </c>
      <c r="E19" s="163">
        <v>65798.705</v>
      </c>
      <c r="F19" s="612">
        <f t="shared" si="2"/>
        <v>121050.91972823578</v>
      </c>
      <c r="G19" s="226">
        <v>48868.72</v>
      </c>
      <c r="H19" s="67"/>
      <c r="I19" s="612">
        <f t="shared" si="3"/>
        <v>48868.72</v>
      </c>
      <c r="J19" s="226">
        <v>87472.476</v>
      </c>
      <c r="K19" s="533">
        <v>8258.746</v>
      </c>
      <c r="L19" s="613">
        <f t="shared" si="0"/>
        <v>265650.8617282358</v>
      </c>
      <c r="M19" s="607"/>
      <c r="N19" s="674" t="s">
        <v>45</v>
      </c>
      <c r="O19" s="673"/>
      <c r="P19" s="83">
        <v>782.0658999999999</v>
      </c>
      <c r="Q19" s="84">
        <v>520245.8589671707</v>
      </c>
      <c r="R19" s="85">
        <v>665.2199756659519</v>
      </c>
      <c r="S19" s="109">
        <v>119.4452</v>
      </c>
      <c r="T19" s="81">
        <v>153362.97696717075</v>
      </c>
      <c r="U19" s="88">
        <v>1283.9609876928562</v>
      </c>
      <c r="V19" s="79">
        <v>133.2506</v>
      </c>
      <c r="W19" s="79">
        <v>125663.855</v>
      </c>
      <c r="X19" s="88">
        <v>943.0640837639755</v>
      </c>
      <c r="Y19" s="83">
        <v>252.6958</v>
      </c>
      <c r="Z19" s="84">
        <v>279026.83196717076</v>
      </c>
      <c r="AA19" s="88">
        <v>1104.2005128980013</v>
      </c>
      <c r="AB19" s="110">
        <v>297.40099999999995</v>
      </c>
      <c r="AC19" s="79">
        <v>72688.616</v>
      </c>
      <c r="AD19" s="88">
        <v>244.41281636578225</v>
      </c>
      <c r="AE19" s="79"/>
      <c r="AF19" s="79"/>
      <c r="AG19" s="88"/>
      <c r="AH19" s="83">
        <v>297.40099999999995</v>
      </c>
      <c r="AI19" s="81">
        <v>72688.616</v>
      </c>
      <c r="AJ19" s="88">
        <v>244.41281636578225</v>
      </c>
      <c r="AK19" s="110">
        <v>195.72220000000002</v>
      </c>
      <c r="AL19" s="79">
        <v>157001.49599999998</v>
      </c>
      <c r="AM19" s="88">
        <v>802.1649869049089</v>
      </c>
      <c r="AN19" s="110">
        <v>36.246900000000004</v>
      </c>
      <c r="AO19" s="79">
        <v>11528.915</v>
      </c>
      <c r="AP19" s="91">
        <v>318.06623462972004</v>
      </c>
      <c r="AQ19" s="614"/>
      <c r="AR19" s="599"/>
    </row>
    <row r="20" spans="1:44" ht="27" customHeight="1">
      <c r="A20" s="611" t="s">
        <v>46</v>
      </c>
      <c r="B20" s="615" t="s">
        <v>47</v>
      </c>
      <c r="C20" s="616" t="s">
        <v>24</v>
      </c>
      <c r="D20" s="225">
        <v>4.456</v>
      </c>
      <c r="E20" s="158">
        <v>7.3272</v>
      </c>
      <c r="F20" s="609">
        <f t="shared" si="2"/>
        <v>11.7832</v>
      </c>
      <c r="G20" s="225">
        <v>71.514</v>
      </c>
      <c r="H20" s="40"/>
      <c r="I20" s="609">
        <f t="shared" si="3"/>
        <v>71.514</v>
      </c>
      <c r="J20" s="225">
        <v>60.3522</v>
      </c>
      <c r="K20" s="534">
        <v>6.682</v>
      </c>
      <c r="L20" s="610">
        <f t="shared" si="0"/>
        <v>150.3314</v>
      </c>
      <c r="M20" s="607"/>
      <c r="N20" s="674"/>
      <c r="O20" s="673"/>
      <c r="P20" s="449">
        <v>915.7396</v>
      </c>
      <c r="Q20" s="450">
        <v>619578.7510064454</v>
      </c>
      <c r="R20" s="451">
        <v>676.5883565660428</v>
      </c>
      <c r="S20" s="468">
        <v>290.3601</v>
      </c>
      <c r="T20" s="453">
        <v>242352.01600644534</v>
      </c>
      <c r="U20" s="454">
        <v>834.6601892148589</v>
      </c>
      <c r="V20" s="453">
        <v>248.8888</v>
      </c>
      <c r="W20" s="453">
        <v>212171.689</v>
      </c>
      <c r="X20" s="454">
        <v>852.4758406163717</v>
      </c>
      <c r="Y20" s="449">
        <v>539.2489</v>
      </c>
      <c r="Z20" s="450">
        <v>454523.70500644535</v>
      </c>
      <c r="AA20" s="454">
        <v>842.8829525780124</v>
      </c>
      <c r="AB20" s="457">
        <v>102.9318</v>
      </c>
      <c r="AC20" s="453">
        <v>31630.77</v>
      </c>
      <c r="AD20" s="454">
        <v>307.2983276305282</v>
      </c>
      <c r="AE20" s="453"/>
      <c r="AF20" s="453"/>
      <c r="AG20" s="454"/>
      <c r="AH20" s="449">
        <v>102.9318</v>
      </c>
      <c r="AI20" s="453">
        <v>31630.77</v>
      </c>
      <c r="AJ20" s="454">
        <v>307.2983276305282</v>
      </c>
      <c r="AK20" s="457">
        <v>262.7363</v>
      </c>
      <c r="AL20" s="453">
        <v>129152.07</v>
      </c>
      <c r="AM20" s="454">
        <v>491.56538323787004</v>
      </c>
      <c r="AN20" s="457">
        <v>10.822600000000001</v>
      </c>
      <c r="AO20" s="453">
        <v>4272.206</v>
      </c>
      <c r="AP20" s="455">
        <v>394.74858167168696</v>
      </c>
      <c r="AQ20" s="614"/>
      <c r="AR20" s="599"/>
    </row>
    <row r="21" spans="1:44" ht="27" customHeight="1">
      <c r="A21" s="611"/>
      <c r="B21" s="602" t="s">
        <v>48</v>
      </c>
      <c r="C21" s="602" t="s">
        <v>29</v>
      </c>
      <c r="D21" s="226">
        <v>2751.701710607603</v>
      </c>
      <c r="E21" s="163">
        <v>6032.881</v>
      </c>
      <c r="F21" s="612">
        <f t="shared" si="2"/>
        <v>8784.582710607603</v>
      </c>
      <c r="G21" s="226">
        <v>20507.731</v>
      </c>
      <c r="H21" s="67"/>
      <c r="I21" s="612">
        <f t="shared" si="3"/>
        <v>20507.731</v>
      </c>
      <c r="J21" s="226">
        <v>46699.382</v>
      </c>
      <c r="K21" s="533">
        <v>1581.867</v>
      </c>
      <c r="L21" s="613">
        <f t="shared" si="0"/>
        <v>77573.5627106076</v>
      </c>
      <c r="M21" s="607"/>
      <c r="N21" s="674"/>
      <c r="O21" s="678"/>
      <c r="P21" s="100">
        <v>85.40265158348508</v>
      </c>
      <c r="Q21" s="93">
        <v>83.96767289421754</v>
      </c>
      <c r="R21" s="93">
        <v>98.31974925525027</v>
      </c>
      <c r="S21" s="101">
        <v>41.13691929435208</v>
      </c>
      <c r="T21" s="102">
        <v>63.281081583035835</v>
      </c>
      <c r="U21" s="93">
        <v>153.83038562084073</v>
      </c>
      <c r="V21" s="103">
        <v>53.538206620788074</v>
      </c>
      <c r="W21" s="104">
        <v>59.22743773793495</v>
      </c>
      <c r="X21" s="93">
        <v>110.62648802834167</v>
      </c>
      <c r="Y21" s="100">
        <v>46.860698278661296</v>
      </c>
      <c r="Z21" s="93">
        <v>61.38884042653265</v>
      </c>
      <c r="AA21" s="93">
        <v>131.0028289836367</v>
      </c>
      <c r="AB21" s="105">
        <v>288.93014598015384</v>
      </c>
      <c r="AC21" s="102">
        <v>229.8034983024441</v>
      </c>
      <c r="AD21" s="93">
        <v>79.53600602071788</v>
      </c>
      <c r="AE21" s="102"/>
      <c r="AF21" s="106"/>
      <c r="AG21" s="93"/>
      <c r="AH21" s="100">
        <v>288.93014598015384</v>
      </c>
      <c r="AI21" s="103">
        <v>229.8034983024441</v>
      </c>
      <c r="AJ21" s="93">
        <v>79.53600602071788</v>
      </c>
      <c r="AK21" s="107">
        <v>74.4937795043928</v>
      </c>
      <c r="AL21" s="93">
        <v>121.5632827255498</v>
      </c>
      <c r="AM21" s="93">
        <v>163.18581703641624</v>
      </c>
      <c r="AN21" s="107">
        <v>334.9185962707667</v>
      </c>
      <c r="AO21" s="104">
        <v>269.8585929611072</v>
      </c>
      <c r="AP21" s="108">
        <v>80.57438313844438</v>
      </c>
      <c r="AQ21" s="614"/>
      <c r="AR21" s="599"/>
    </row>
    <row r="22" spans="1:44" ht="27" customHeight="1">
      <c r="A22" s="611" t="s">
        <v>35</v>
      </c>
      <c r="B22" s="615" t="s">
        <v>49</v>
      </c>
      <c r="C22" s="616" t="s">
        <v>24</v>
      </c>
      <c r="D22" s="225">
        <v>26.437</v>
      </c>
      <c r="E22" s="158">
        <v>74.3642</v>
      </c>
      <c r="F22" s="609">
        <f t="shared" si="2"/>
        <v>100.8012</v>
      </c>
      <c r="G22" s="225">
        <v>3.883</v>
      </c>
      <c r="H22" s="40"/>
      <c r="I22" s="609">
        <f t="shared" si="3"/>
        <v>3.883</v>
      </c>
      <c r="J22" s="225">
        <v>7.7372</v>
      </c>
      <c r="K22" s="534">
        <v>0.426</v>
      </c>
      <c r="L22" s="610">
        <f t="shared" si="0"/>
        <v>112.8474</v>
      </c>
      <c r="M22" s="607"/>
      <c r="N22" s="674"/>
      <c r="O22" s="3"/>
      <c r="P22" s="459">
        <v>60.92840000000001</v>
      </c>
      <c r="Q22" s="460">
        <v>128023.68106697829</v>
      </c>
      <c r="R22" s="461">
        <v>2101.215214366014</v>
      </c>
      <c r="S22" s="462">
        <v>45.493</v>
      </c>
      <c r="T22" s="463">
        <v>85406.2310669783</v>
      </c>
      <c r="U22" s="464">
        <v>1877.348846349511</v>
      </c>
      <c r="V22" s="465">
        <v>7.2494</v>
      </c>
      <c r="W22" s="465">
        <v>22299.939</v>
      </c>
      <c r="X22" s="464">
        <v>3076.1082296465916</v>
      </c>
      <c r="Y22" s="459">
        <v>52.7424</v>
      </c>
      <c r="Z22" s="460">
        <v>107706.1700669783</v>
      </c>
      <c r="AA22" s="464">
        <v>2042.1173489825699</v>
      </c>
      <c r="AB22" s="466">
        <v>0.414</v>
      </c>
      <c r="AC22" s="465">
        <v>1388.059</v>
      </c>
      <c r="AD22" s="464">
        <v>3352.799516908213</v>
      </c>
      <c r="AE22" s="465"/>
      <c r="AF22" s="465"/>
      <c r="AG22" s="464"/>
      <c r="AH22" s="459">
        <v>0.414</v>
      </c>
      <c r="AI22" s="463">
        <v>1388.059</v>
      </c>
      <c r="AJ22" s="464">
        <v>3352.799516908213</v>
      </c>
      <c r="AK22" s="466">
        <v>7.566</v>
      </c>
      <c r="AL22" s="465">
        <v>18171.503</v>
      </c>
      <c r="AM22" s="464">
        <v>2401.7318265926515</v>
      </c>
      <c r="AN22" s="466">
        <v>0.206</v>
      </c>
      <c r="AO22" s="465">
        <v>757.949</v>
      </c>
      <c r="AP22" s="467">
        <v>3679.364077669903</v>
      </c>
      <c r="AQ22" s="614"/>
      <c r="AR22" s="599"/>
    </row>
    <row r="23" spans="1:44" ht="27" customHeight="1">
      <c r="A23" s="607"/>
      <c r="B23" s="602"/>
      <c r="C23" s="602" t="s">
        <v>29</v>
      </c>
      <c r="D23" s="226">
        <v>9450.973990357246</v>
      </c>
      <c r="E23" s="163">
        <v>31532.33</v>
      </c>
      <c r="F23" s="612">
        <f t="shared" si="2"/>
        <v>40983.30399035725</v>
      </c>
      <c r="G23" s="226">
        <v>1043.55</v>
      </c>
      <c r="H23" s="67"/>
      <c r="I23" s="612">
        <f t="shared" si="3"/>
        <v>1043.55</v>
      </c>
      <c r="J23" s="226">
        <v>2528.982</v>
      </c>
      <c r="K23" s="533">
        <v>147.226</v>
      </c>
      <c r="L23" s="613">
        <f t="shared" si="0"/>
        <v>44703.06199035726</v>
      </c>
      <c r="M23" s="607"/>
      <c r="N23" s="679"/>
      <c r="O23" s="3" t="s">
        <v>40</v>
      </c>
      <c r="P23" s="92">
        <v>90.1878</v>
      </c>
      <c r="Q23" s="80">
        <v>143973.1577564876</v>
      </c>
      <c r="R23" s="93">
        <v>1596.3706594072326</v>
      </c>
      <c r="S23" s="94">
        <v>66.6552</v>
      </c>
      <c r="T23" s="82">
        <v>88431.40975648763</v>
      </c>
      <c r="U23" s="95">
        <v>1326.6993386335596</v>
      </c>
      <c r="V23" s="82">
        <v>21.551</v>
      </c>
      <c r="W23" s="82">
        <v>51139.13</v>
      </c>
      <c r="X23" s="95">
        <v>2372.9353626281845</v>
      </c>
      <c r="Y23" s="92">
        <v>88.2062</v>
      </c>
      <c r="Z23" s="80">
        <v>139570.53975648762</v>
      </c>
      <c r="AA23" s="95">
        <v>1582.3211946154308</v>
      </c>
      <c r="AB23" s="97"/>
      <c r="AC23" s="82"/>
      <c r="AD23" s="93"/>
      <c r="AE23" s="82"/>
      <c r="AF23" s="82"/>
      <c r="AG23" s="95"/>
      <c r="AH23" s="92"/>
      <c r="AI23" s="82"/>
      <c r="AJ23" s="95"/>
      <c r="AK23" s="97">
        <v>1.8166</v>
      </c>
      <c r="AL23" s="82">
        <v>3954.381</v>
      </c>
      <c r="AM23" s="95">
        <v>2176.80336893097</v>
      </c>
      <c r="AN23" s="97">
        <v>0.165</v>
      </c>
      <c r="AO23" s="82">
        <v>448.237</v>
      </c>
      <c r="AP23" s="99">
        <v>2716.5878787878787</v>
      </c>
      <c r="AQ23" s="614"/>
      <c r="AR23" s="599"/>
    </row>
    <row r="24" spans="1:44" ht="27" customHeight="1">
      <c r="A24" s="607"/>
      <c r="B24" s="615" t="s">
        <v>36</v>
      </c>
      <c r="C24" s="616" t="s">
        <v>24</v>
      </c>
      <c r="D24" s="233">
        <f aca="true" t="shared" si="4" ref="D24:K25">D14+D16+D18+D20+D22</f>
        <v>119.4452</v>
      </c>
      <c r="E24" s="188">
        <f t="shared" si="4"/>
        <v>133.2506</v>
      </c>
      <c r="F24" s="609">
        <f t="shared" si="4"/>
        <v>252.6958</v>
      </c>
      <c r="G24" s="233">
        <f t="shared" si="4"/>
        <v>297.40099999999995</v>
      </c>
      <c r="H24" s="45"/>
      <c r="I24" s="609">
        <f>I14+I16+I18+I20+I22</f>
        <v>297.40099999999995</v>
      </c>
      <c r="J24" s="233">
        <f t="shared" si="4"/>
        <v>195.72220000000002</v>
      </c>
      <c r="K24" s="233">
        <f t="shared" si="4"/>
        <v>36.246900000000004</v>
      </c>
      <c r="L24" s="610">
        <f t="shared" si="0"/>
        <v>782.0658999999999</v>
      </c>
      <c r="M24" s="607"/>
      <c r="N24" s="674"/>
      <c r="O24" s="2"/>
      <c r="P24" s="100">
        <v>67.55725275480721</v>
      </c>
      <c r="Q24" s="93">
        <v>88.92190951560161</v>
      </c>
      <c r="R24" s="93">
        <v>131.62451978077831</v>
      </c>
      <c r="S24" s="101">
        <v>68.25123921314467</v>
      </c>
      <c r="T24" s="102">
        <v>96.57906766629671</v>
      </c>
      <c r="U24" s="93">
        <v>141.50522214649595</v>
      </c>
      <c r="V24" s="103">
        <v>33.63834624843395</v>
      </c>
      <c r="W24" s="104">
        <v>43.60641059009021</v>
      </c>
      <c r="X24" s="93">
        <v>129.63303923456203</v>
      </c>
      <c r="Y24" s="100">
        <v>59.79443621876921</v>
      </c>
      <c r="Z24" s="93">
        <v>77.16970232750843</v>
      </c>
      <c r="AA24" s="93">
        <v>129.0583325264052</v>
      </c>
      <c r="AB24" s="105"/>
      <c r="AC24" s="102"/>
      <c r="AD24" s="93"/>
      <c r="AE24" s="102"/>
      <c r="AF24" s="106"/>
      <c r="AG24" s="93"/>
      <c r="AH24" s="100"/>
      <c r="AI24" s="103"/>
      <c r="AJ24" s="93"/>
      <c r="AK24" s="107">
        <v>416.49234834305844</v>
      </c>
      <c r="AL24" s="93">
        <v>459.52838130670773</v>
      </c>
      <c r="AM24" s="93">
        <v>110.33297085405303</v>
      </c>
      <c r="AN24" s="107">
        <v>124.84848484848483</v>
      </c>
      <c r="AO24" s="104">
        <v>169.0955900561533</v>
      </c>
      <c r="AP24" s="108">
        <v>135.44064252070535</v>
      </c>
      <c r="AQ24" s="614"/>
      <c r="AR24" s="599"/>
    </row>
    <row r="25" spans="1:44" ht="27" customHeight="1">
      <c r="A25" s="600"/>
      <c r="B25" s="602"/>
      <c r="C25" s="602" t="s">
        <v>29</v>
      </c>
      <c r="D25" s="528">
        <f t="shared" si="4"/>
        <v>153362.97696717075</v>
      </c>
      <c r="E25" s="368">
        <f t="shared" si="4"/>
        <v>125663.855</v>
      </c>
      <c r="F25" s="612">
        <f t="shared" si="4"/>
        <v>279026.83196717076</v>
      </c>
      <c r="G25" s="528">
        <f t="shared" si="4"/>
        <v>72688.616</v>
      </c>
      <c r="H25" s="44"/>
      <c r="I25" s="612">
        <f>I15+I17+I19+I21+I23</f>
        <v>72688.616</v>
      </c>
      <c r="J25" s="528">
        <f t="shared" si="4"/>
        <v>157001.49599999998</v>
      </c>
      <c r="K25" s="528">
        <f t="shared" si="4"/>
        <v>11528.915</v>
      </c>
      <c r="L25" s="613">
        <f t="shared" si="0"/>
        <v>520245.8589671707</v>
      </c>
      <c r="M25" s="607"/>
      <c r="N25" s="674"/>
      <c r="O25" s="4"/>
      <c r="P25" s="83">
        <v>453.37280000000004</v>
      </c>
      <c r="Q25" s="84">
        <v>265650.8617282358</v>
      </c>
      <c r="R25" s="85">
        <v>585.9435363750003</v>
      </c>
      <c r="S25" s="109">
        <v>41.2372</v>
      </c>
      <c r="T25" s="81">
        <v>55252.214728235784</v>
      </c>
      <c r="U25" s="88">
        <v>1339.8633934465915</v>
      </c>
      <c r="V25" s="79">
        <v>44.3098</v>
      </c>
      <c r="W25" s="79">
        <v>65798.705</v>
      </c>
      <c r="X25" s="88">
        <v>1484.9695778360542</v>
      </c>
      <c r="Y25" s="83">
        <v>85.547</v>
      </c>
      <c r="Z25" s="84">
        <v>121050.91972823578</v>
      </c>
      <c r="AA25" s="88">
        <v>1415.022382178636</v>
      </c>
      <c r="AB25" s="110">
        <v>221.134</v>
      </c>
      <c r="AC25" s="79">
        <v>48868.72</v>
      </c>
      <c r="AD25" s="85">
        <v>220.99143505747648</v>
      </c>
      <c r="AE25" s="79"/>
      <c r="AF25" s="79"/>
      <c r="AG25" s="88"/>
      <c r="AH25" s="83">
        <v>221.134</v>
      </c>
      <c r="AI25" s="81">
        <v>48868.72</v>
      </c>
      <c r="AJ25" s="88">
        <v>220.99143505747648</v>
      </c>
      <c r="AK25" s="110">
        <v>118.1568</v>
      </c>
      <c r="AL25" s="79">
        <v>87472.476</v>
      </c>
      <c r="AM25" s="88">
        <v>740.30843760156</v>
      </c>
      <c r="AN25" s="110">
        <v>28.535</v>
      </c>
      <c r="AO25" s="79">
        <v>8258.746</v>
      </c>
      <c r="AP25" s="91">
        <v>289.4251270369721</v>
      </c>
      <c r="AQ25" s="614"/>
      <c r="AR25" s="599"/>
    </row>
    <row r="26" spans="1:44" ht="27" customHeight="1">
      <c r="A26" s="607" t="s">
        <v>128</v>
      </c>
      <c r="B26" s="615" t="s">
        <v>50</v>
      </c>
      <c r="C26" s="616" t="s">
        <v>24</v>
      </c>
      <c r="D26" s="225">
        <v>0.334</v>
      </c>
      <c r="E26" s="158">
        <v>1.971</v>
      </c>
      <c r="F26" s="609">
        <f>D26+E26</f>
        <v>2.305</v>
      </c>
      <c r="G26" s="225"/>
      <c r="H26" s="40"/>
      <c r="I26" s="609"/>
      <c r="J26" s="225">
        <v>160.3847</v>
      </c>
      <c r="K26" s="225"/>
      <c r="L26" s="610">
        <f t="shared" si="0"/>
        <v>162.68970000000002</v>
      </c>
      <c r="M26" s="607"/>
      <c r="N26" s="679"/>
      <c r="O26" s="4" t="s">
        <v>51</v>
      </c>
      <c r="P26" s="449">
        <v>171.61360000000002</v>
      </c>
      <c r="Q26" s="450">
        <v>202009.53697056315</v>
      </c>
      <c r="R26" s="451">
        <v>1177.1184624677946</v>
      </c>
      <c r="S26" s="469">
        <v>43.3912</v>
      </c>
      <c r="T26" s="470">
        <v>67190.13897056313</v>
      </c>
      <c r="U26" s="454">
        <v>1548.473860380979</v>
      </c>
      <c r="V26" s="470">
        <v>41.0912</v>
      </c>
      <c r="W26" s="470">
        <v>73600.254</v>
      </c>
      <c r="X26" s="454">
        <v>1791.1439432287204</v>
      </c>
      <c r="Y26" s="449">
        <v>84.4824</v>
      </c>
      <c r="Z26" s="450">
        <v>140790.39297056315</v>
      </c>
      <c r="AA26" s="454">
        <v>1666.505603185553</v>
      </c>
      <c r="AB26" s="471">
        <v>12.886</v>
      </c>
      <c r="AC26" s="470">
        <v>2019.262</v>
      </c>
      <c r="AD26" s="451">
        <v>156.70200217290082</v>
      </c>
      <c r="AE26" s="470"/>
      <c r="AF26" s="470"/>
      <c r="AG26" s="454"/>
      <c r="AH26" s="449">
        <v>12.886</v>
      </c>
      <c r="AI26" s="453">
        <v>2019.262</v>
      </c>
      <c r="AJ26" s="454">
        <v>156.70200217290082</v>
      </c>
      <c r="AK26" s="471">
        <v>72.9692</v>
      </c>
      <c r="AL26" s="470">
        <v>58992.502</v>
      </c>
      <c r="AM26" s="454">
        <v>808.4575683987216</v>
      </c>
      <c r="AN26" s="471">
        <v>1.276</v>
      </c>
      <c r="AO26" s="470">
        <v>207.38</v>
      </c>
      <c r="AP26" s="455">
        <v>162.52351097178683</v>
      </c>
      <c r="AQ26" s="614"/>
      <c r="AR26" s="599"/>
    </row>
    <row r="27" spans="1:44" ht="27" customHeight="1">
      <c r="A27" s="611" t="s">
        <v>52</v>
      </c>
      <c r="B27" s="602"/>
      <c r="C27" s="602" t="s">
        <v>29</v>
      </c>
      <c r="D27" s="226">
        <v>182.09879673136956</v>
      </c>
      <c r="E27" s="163">
        <v>1724.587</v>
      </c>
      <c r="F27" s="612">
        <f>D27+E27</f>
        <v>1906.6857967313695</v>
      </c>
      <c r="G27" s="226"/>
      <c r="H27" s="67"/>
      <c r="I27" s="612"/>
      <c r="J27" s="226">
        <v>168975.297</v>
      </c>
      <c r="K27" s="226"/>
      <c r="L27" s="613">
        <f t="shared" si="0"/>
        <v>170881.98279673135</v>
      </c>
      <c r="M27" s="607"/>
      <c r="N27" s="674"/>
      <c r="O27" s="2"/>
      <c r="P27" s="100">
        <v>264.18232587627085</v>
      </c>
      <c r="Q27" s="93">
        <v>131.5041189203589</v>
      </c>
      <c r="R27" s="93">
        <v>49.77778830743907</v>
      </c>
      <c r="S27" s="101">
        <v>95.03585980567489</v>
      </c>
      <c r="T27" s="102">
        <v>82.23262457076103</v>
      </c>
      <c r="U27" s="93">
        <v>86.52799557862333</v>
      </c>
      <c r="V27" s="103">
        <v>107.83282065259716</v>
      </c>
      <c r="W27" s="104">
        <v>89.40010587463462</v>
      </c>
      <c r="X27" s="93">
        <v>82.90621105299022</v>
      </c>
      <c r="Y27" s="100">
        <v>101.26014412469343</v>
      </c>
      <c r="Z27" s="93">
        <v>85.97953111299678</v>
      </c>
      <c r="AA27" s="93">
        <v>84.90954842718786</v>
      </c>
      <c r="AB27" s="105">
        <v>1716.0794660872264</v>
      </c>
      <c r="AC27" s="102">
        <v>2420.1277496431867</v>
      </c>
      <c r="AD27" s="93">
        <v>141.02655485769762</v>
      </c>
      <c r="AE27" s="102"/>
      <c r="AF27" s="106"/>
      <c r="AG27" s="93"/>
      <c r="AH27" s="100">
        <v>1716.0794660872264</v>
      </c>
      <c r="AI27" s="103">
        <v>2420.1277496431867</v>
      </c>
      <c r="AJ27" s="93">
        <v>141.02655485769762</v>
      </c>
      <c r="AK27" s="107">
        <v>161.92695000082227</v>
      </c>
      <c r="AL27" s="93">
        <v>148.27727767844124</v>
      </c>
      <c r="AM27" s="93">
        <v>91.57047525300037</v>
      </c>
      <c r="AN27" s="107">
        <v>2236.2852664576803</v>
      </c>
      <c r="AO27" s="104">
        <v>3982.421641431189</v>
      </c>
      <c r="AP27" s="108">
        <v>178.08200506277194</v>
      </c>
      <c r="AQ27" s="614"/>
      <c r="AR27" s="599"/>
    </row>
    <row r="28" spans="1:44" ht="27" customHeight="1">
      <c r="A28" s="611" t="s">
        <v>53</v>
      </c>
      <c r="B28" s="615" t="s">
        <v>31</v>
      </c>
      <c r="C28" s="616" t="s">
        <v>24</v>
      </c>
      <c r="D28" s="225">
        <v>1.147</v>
      </c>
      <c r="E28" s="158">
        <v>10.209</v>
      </c>
      <c r="F28" s="609">
        <f>D28+E28</f>
        <v>11.356</v>
      </c>
      <c r="G28" s="225">
        <v>1.568</v>
      </c>
      <c r="H28" s="40"/>
      <c r="I28" s="609">
        <f>G28+H28</f>
        <v>1.568</v>
      </c>
      <c r="J28" s="225">
        <v>20.5338</v>
      </c>
      <c r="K28" s="225">
        <v>0.203</v>
      </c>
      <c r="L28" s="610">
        <f t="shared" si="0"/>
        <v>33.6608</v>
      </c>
      <c r="M28" s="607"/>
      <c r="N28" s="679"/>
      <c r="O28" s="4"/>
      <c r="P28" s="459">
        <v>150.3314</v>
      </c>
      <c r="Q28" s="460">
        <v>77573.5627106076</v>
      </c>
      <c r="R28" s="461">
        <v>516.0170311099849</v>
      </c>
      <c r="S28" s="462">
        <v>4.456</v>
      </c>
      <c r="T28" s="463">
        <v>2751.701710607603</v>
      </c>
      <c r="U28" s="464">
        <v>617.5273138706469</v>
      </c>
      <c r="V28" s="465">
        <v>7.3272</v>
      </c>
      <c r="W28" s="465">
        <v>6032.881</v>
      </c>
      <c r="X28" s="464">
        <v>823.3542144338902</v>
      </c>
      <c r="Y28" s="459">
        <v>11.7832</v>
      </c>
      <c r="Z28" s="460">
        <v>8784.582710607603</v>
      </c>
      <c r="AA28" s="464">
        <v>745.5175767709623</v>
      </c>
      <c r="AB28" s="466">
        <v>71.514</v>
      </c>
      <c r="AC28" s="465">
        <v>20507.731</v>
      </c>
      <c r="AD28" s="461">
        <v>286.7652627457561</v>
      </c>
      <c r="AE28" s="465"/>
      <c r="AF28" s="465"/>
      <c r="AG28" s="464"/>
      <c r="AH28" s="459">
        <v>71.514</v>
      </c>
      <c r="AI28" s="463">
        <v>20507.731</v>
      </c>
      <c r="AJ28" s="464">
        <v>286.7652627457561</v>
      </c>
      <c r="AK28" s="466">
        <v>60.3522</v>
      </c>
      <c r="AL28" s="465">
        <v>46699.382</v>
      </c>
      <c r="AM28" s="464">
        <v>773.7809392201112</v>
      </c>
      <c r="AN28" s="466">
        <v>6.682</v>
      </c>
      <c r="AO28" s="465">
        <v>1581.867</v>
      </c>
      <c r="AP28" s="467">
        <v>236.73555821610293</v>
      </c>
      <c r="AQ28" s="614"/>
      <c r="AR28" s="599"/>
    </row>
    <row r="29" spans="1:44" ht="27" customHeight="1">
      <c r="A29" s="611" t="s">
        <v>54</v>
      </c>
      <c r="B29" s="602" t="s">
        <v>55</v>
      </c>
      <c r="C29" s="602" t="s">
        <v>29</v>
      </c>
      <c r="D29" s="226">
        <v>363.81959346952414</v>
      </c>
      <c r="E29" s="163">
        <v>3216.174</v>
      </c>
      <c r="F29" s="612">
        <f>D29+E29</f>
        <v>3579.993593469524</v>
      </c>
      <c r="G29" s="226">
        <v>289.937</v>
      </c>
      <c r="H29" s="67"/>
      <c r="I29" s="612">
        <f>G29+H29</f>
        <v>289.937</v>
      </c>
      <c r="J29" s="226">
        <v>9836.625</v>
      </c>
      <c r="K29" s="226">
        <v>67.765</v>
      </c>
      <c r="L29" s="613">
        <f t="shared" si="0"/>
        <v>13774.320593469523</v>
      </c>
      <c r="M29" s="607"/>
      <c r="N29" s="679"/>
      <c r="O29" s="4" t="s">
        <v>56</v>
      </c>
      <c r="P29" s="92">
        <v>496.12309999999997</v>
      </c>
      <c r="Q29" s="80">
        <v>227222.57674910827</v>
      </c>
      <c r="R29" s="93">
        <v>457.99636571872645</v>
      </c>
      <c r="S29" s="115">
        <v>147.3228</v>
      </c>
      <c r="T29" s="114">
        <v>76017.52374910828</v>
      </c>
      <c r="U29" s="93">
        <v>515.9929335385174</v>
      </c>
      <c r="V29" s="114">
        <v>127.4148</v>
      </c>
      <c r="W29" s="114">
        <v>68254.717</v>
      </c>
      <c r="X29" s="95">
        <v>535.6890800754701</v>
      </c>
      <c r="Y29" s="92">
        <v>274.7376</v>
      </c>
      <c r="Z29" s="80">
        <v>144272.24074910828</v>
      </c>
      <c r="AA29" s="95">
        <v>525.1273970112147</v>
      </c>
      <c r="AB29" s="113">
        <v>89.685</v>
      </c>
      <c r="AC29" s="114">
        <v>29032.255</v>
      </c>
      <c r="AD29" s="93">
        <v>323.7136087417071</v>
      </c>
      <c r="AE29" s="114"/>
      <c r="AF29" s="114"/>
      <c r="AG29" s="95"/>
      <c r="AH29" s="92">
        <v>89.685</v>
      </c>
      <c r="AI29" s="82">
        <v>29032.255</v>
      </c>
      <c r="AJ29" s="95">
        <v>323.7136087417071</v>
      </c>
      <c r="AK29" s="113">
        <v>122.5795</v>
      </c>
      <c r="AL29" s="114">
        <v>50704.325</v>
      </c>
      <c r="AM29" s="95">
        <v>413.6444103622547</v>
      </c>
      <c r="AN29" s="113">
        <v>9.121</v>
      </c>
      <c r="AO29" s="114">
        <v>3213.756</v>
      </c>
      <c r="AP29" s="99">
        <v>352.3468917881811</v>
      </c>
      <c r="AQ29" s="614"/>
      <c r="AR29" s="599"/>
    </row>
    <row r="30" spans="1:44" ht="27" customHeight="1">
      <c r="A30" s="611" t="s">
        <v>35</v>
      </c>
      <c r="B30" s="615" t="s">
        <v>36</v>
      </c>
      <c r="C30" s="616" t="s">
        <v>24</v>
      </c>
      <c r="D30" s="225">
        <f aca="true" t="shared" si="5" ref="D30:G31">D26+D28</f>
        <v>1.481</v>
      </c>
      <c r="E30" s="188">
        <f t="shared" si="5"/>
        <v>12.18</v>
      </c>
      <c r="F30" s="618">
        <f t="shared" si="5"/>
        <v>13.661</v>
      </c>
      <c r="G30" s="189">
        <f t="shared" si="5"/>
        <v>1.568</v>
      </c>
      <c r="H30" s="30"/>
      <c r="I30" s="618">
        <f>I26+I28</f>
        <v>1.568</v>
      </c>
      <c r="J30" s="531">
        <f>J28+J26</f>
        <v>180.9185</v>
      </c>
      <c r="K30" s="538">
        <f>K28+K26</f>
        <v>0.203</v>
      </c>
      <c r="L30" s="610">
        <f t="shared" si="0"/>
        <v>196.3505</v>
      </c>
      <c r="M30" s="607"/>
      <c r="N30" s="674"/>
      <c r="O30" s="2"/>
      <c r="P30" s="100">
        <v>30.301229674651314</v>
      </c>
      <c r="Q30" s="93">
        <v>34.13990098187373</v>
      </c>
      <c r="R30" s="93">
        <v>112.66836807759546</v>
      </c>
      <c r="S30" s="101">
        <v>3.024650631131095</v>
      </c>
      <c r="T30" s="102">
        <v>3.6198255019322194</v>
      </c>
      <c r="U30" s="93">
        <v>119.67747496769748</v>
      </c>
      <c r="V30" s="103">
        <v>5.750666327616572</v>
      </c>
      <c r="W30" s="104">
        <v>8.838775201426738</v>
      </c>
      <c r="X30" s="93">
        <v>153.70001836100386</v>
      </c>
      <c r="Y30" s="100">
        <v>4.288892383132124</v>
      </c>
      <c r="Z30" s="93">
        <v>6.088893237531488</v>
      </c>
      <c r="AA30" s="93">
        <v>141.96889764543</v>
      </c>
      <c r="AB30" s="105">
        <v>79.73908680381334</v>
      </c>
      <c r="AC30" s="102">
        <v>70.6377475673178</v>
      </c>
      <c r="AD30" s="93">
        <v>88.5861004918603</v>
      </c>
      <c r="AE30" s="102"/>
      <c r="AF30" s="106"/>
      <c r="AG30" s="93"/>
      <c r="AH30" s="100">
        <v>79.73908680381334</v>
      </c>
      <c r="AI30" s="103">
        <v>70.6377475673178</v>
      </c>
      <c r="AJ30" s="93">
        <v>88.5861004918603</v>
      </c>
      <c r="AK30" s="107">
        <v>49.23514943363287</v>
      </c>
      <c r="AL30" s="93">
        <v>92.10137793965308</v>
      </c>
      <c r="AM30" s="93">
        <v>187.06428029390318</v>
      </c>
      <c r="AN30" s="107">
        <v>73.25951101852867</v>
      </c>
      <c r="AO30" s="104">
        <v>49.22175174468752</v>
      </c>
      <c r="AP30" s="108">
        <v>67.18820677391423</v>
      </c>
      <c r="AQ30" s="614"/>
      <c r="AR30" s="599"/>
    </row>
    <row r="31" spans="1:44" ht="27" customHeight="1">
      <c r="A31" s="600"/>
      <c r="B31" s="602"/>
      <c r="C31" s="602" t="s">
        <v>29</v>
      </c>
      <c r="D31" s="226">
        <f t="shared" si="5"/>
        <v>545.9183902008937</v>
      </c>
      <c r="E31" s="368">
        <f t="shared" si="5"/>
        <v>4940.761</v>
      </c>
      <c r="F31" s="619">
        <f t="shared" si="5"/>
        <v>5486.679390200894</v>
      </c>
      <c r="G31" s="539">
        <f t="shared" si="5"/>
        <v>289.937</v>
      </c>
      <c r="H31" s="617"/>
      <c r="I31" s="619">
        <f>I27+I29</f>
        <v>289.937</v>
      </c>
      <c r="J31" s="528">
        <f>J29+J27</f>
        <v>178811.922</v>
      </c>
      <c r="K31" s="528">
        <f>K29+K27</f>
        <v>67.765</v>
      </c>
      <c r="L31" s="613">
        <f t="shared" si="0"/>
        <v>184656.30339020092</v>
      </c>
      <c r="M31" s="607"/>
      <c r="N31" s="674"/>
      <c r="O31" s="4"/>
      <c r="P31" s="83">
        <v>112.8474</v>
      </c>
      <c r="Q31" s="84">
        <v>44703.06199035726</v>
      </c>
      <c r="R31" s="85">
        <v>396.1372791075139</v>
      </c>
      <c r="S31" s="109">
        <v>26.437</v>
      </c>
      <c r="T31" s="81">
        <v>9450.973990357246</v>
      </c>
      <c r="U31" s="88">
        <v>357.490410801424</v>
      </c>
      <c r="V31" s="79">
        <v>74.3642</v>
      </c>
      <c r="W31" s="79">
        <v>31532.33</v>
      </c>
      <c r="X31" s="88">
        <v>424.0256736440384</v>
      </c>
      <c r="Y31" s="83">
        <v>100.8012</v>
      </c>
      <c r="Z31" s="84">
        <v>40983.30399035725</v>
      </c>
      <c r="AA31" s="88">
        <v>406.5755565445377</v>
      </c>
      <c r="AB31" s="110">
        <v>3.883</v>
      </c>
      <c r="AC31" s="79">
        <v>1043.55</v>
      </c>
      <c r="AD31" s="85">
        <v>268.7483904197785</v>
      </c>
      <c r="AE31" s="79"/>
      <c r="AF31" s="79"/>
      <c r="AG31" s="88"/>
      <c r="AH31" s="83">
        <v>3.883</v>
      </c>
      <c r="AI31" s="81">
        <v>1043.55</v>
      </c>
      <c r="AJ31" s="88">
        <v>268.7483904197785</v>
      </c>
      <c r="AK31" s="110">
        <v>7.7372</v>
      </c>
      <c r="AL31" s="79">
        <v>2528.982</v>
      </c>
      <c r="AM31" s="88">
        <v>326.86010443054334</v>
      </c>
      <c r="AN31" s="110">
        <v>0.426</v>
      </c>
      <c r="AO31" s="79">
        <v>147.226</v>
      </c>
      <c r="AP31" s="91">
        <v>345.60093896713613</v>
      </c>
      <c r="AQ31" s="614"/>
      <c r="AR31" s="599"/>
    </row>
    <row r="32" spans="1:44" ht="27" customHeight="1">
      <c r="A32" s="607" t="s">
        <v>128</v>
      </c>
      <c r="B32" s="615" t="s">
        <v>57</v>
      </c>
      <c r="C32" s="616" t="s">
        <v>24</v>
      </c>
      <c r="D32" s="225"/>
      <c r="E32" s="158"/>
      <c r="F32" s="609"/>
      <c r="G32" s="225">
        <v>511.309</v>
      </c>
      <c r="H32" s="40"/>
      <c r="I32" s="609">
        <f aca="true" t="shared" si="6" ref="I32:I37">G32+H32</f>
        <v>511.309</v>
      </c>
      <c r="J32" s="543">
        <v>0</v>
      </c>
      <c r="K32" s="225">
        <v>63.757</v>
      </c>
      <c r="L32" s="610">
        <f t="shared" si="0"/>
        <v>575.066</v>
      </c>
      <c r="M32" s="607"/>
      <c r="N32" s="674"/>
      <c r="O32" s="3" t="s">
        <v>49</v>
      </c>
      <c r="P32" s="449">
        <v>155.5726</v>
      </c>
      <c r="Q32" s="450">
        <v>43995.48999934034</v>
      </c>
      <c r="R32" s="451">
        <v>282.797163506558</v>
      </c>
      <c r="S32" s="472">
        <v>32.3222</v>
      </c>
      <c r="T32" s="470">
        <v>10481.155999340335</v>
      </c>
      <c r="U32" s="454">
        <v>324.271120138491</v>
      </c>
      <c r="V32" s="470">
        <v>58.6538</v>
      </c>
      <c r="W32" s="470">
        <v>18884.995</v>
      </c>
      <c r="X32" s="454">
        <v>321.97393860244347</v>
      </c>
      <c r="Y32" s="449">
        <v>90.976</v>
      </c>
      <c r="Z32" s="450">
        <v>29366.150999340334</v>
      </c>
      <c r="AA32" s="454">
        <v>322.79008748835224</v>
      </c>
      <c r="AB32" s="471"/>
      <c r="AC32" s="470"/>
      <c r="AD32" s="451"/>
      <c r="AE32" s="470"/>
      <c r="AF32" s="470"/>
      <c r="AG32" s="454"/>
      <c r="AH32" s="449"/>
      <c r="AI32" s="453"/>
      <c r="AJ32" s="454"/>
      <c r="AK32" s="471">
        <v>64.5966</v>
      </c>
      <c r="AL32" s="470">
        <v>14629.339</v>
      </c>
      <c r="AM32" s="454">
        <v>226.47227563060596</v>
      </c>
      <c r="AN32" s="471"/>
      <c r="AO32" s="470"/>
      <c r="AP32" s="455"/>
      <c r="AQ32" s="614"/>
      <c r="AR32" s="599"/>
    </row>
    <row r="33" spans="1:44" ht="27" customHeight="1">
      <c r="A33" s="611" t="s">
        <v>58</v>
      </c>
      <c r="B33" s="602"/>
      <c r="C33" s="602" t="s">
        <v>29</v>
      </c>
      <c r="D33" s="226"/>
      <c r="E33" s="163"/>
      <c r="F33" s="612"/>
      <c r="G33" s="226">
        <v>109779.574</v>
      </c>
      <c r="H33" s="67"/>
      <c r="I33" s="612">
        <f t="shared" si="6"/>
        <v>109779.574</v>
      </c>
      <c r="J33" s="226">
        <v>2.03</v>
      </c>
      <c r="K33" s="226">
        <v>15477.266</v>
      </c>
      <c r="L33" s="613">
        <f t="shared" si="0"/>
        <v>125258.87</v>
      </c>
      <c r="M33" s="607"/>
      <c r="N33" s="680"/>
      <c r="O33" s="27" t="s">
        <v>59</v>
      </c>
      <c r="P33" s="100">
        <v>72.53680918105117</v>
      </c>
      <c r="Q33" s="93">
        <v>101.60828301043479</v>
      </c>
      <c r="R33" s="93">
        <v>140.07823635696673</v>
      </c>
      <c r="S33" s="101">
        <v>81.79208098458645</v>
      </c>
      <c r="T33" s="102">
        <v>90.17110317747463</v>
      </c>
      <c r="U33" s="93">
        <v>110.24429515916975</v>
      </c>
      <c r="V33" s="103">
        <v>126.78496533898912</v>
      </c>
      <c r="W33" s="104">
        <v>166.97028513907472</v>
      </c>
      <c r="X33" s="93">
        <v>131.69565073637935</v>
      </c>
      <c r="Y33" s="100">
        <v>110.79977136827294</v>
      </c>
      <c r="Z33" s="93">
        <v>139.55967192049744</v>
      </c>
      <c r="AA33" s="93">
        <v>125.95664250662864</v>
      </c>
      <c r="AB33" s="105"/>
      <c r="AC33" s="102"/>
      <c r="AD33" s="93"/>
      <c r="AE33" s="102"/>
      <c r="AF33" s="106"/>
      <c r="AG33" s="93"/>
      <c r="AH33" s="100"/>
      <c r="AI33" s="103"/>
      <c r="AJ33" s="93"/>
      <c r="AK33" s="107">
        <v>11.977720189607503</v>
      </c>
      <c r="AL33" s="93">
        <v>17.287055826650814</v>
      </c>
      <c r="AM33" s="93">
        <v>144.32676296487514</v>
      </c>
      <c r="AN33" s="107"/>
      <c r="AO33" s="104"/>
      <c r="AP33" s="108"/>
      <c r="AQ33" s="614"/>
      <c r="AR33" s="599"/>
    </row>
    <row r="34" spans="1:44" ht="27" customHeight="1">
      <c r="A34" s="611" t="s">
        <v>128</v>
      </c>
      <c r="B34" s="615" t="s">
        <v>60</v>
      </c>
      <c r="C34" s="616" t="s">
        <v>24</v>
      </c>
      <c r="D34" s="225"/>
      <c r="E34" s="158"/>
      <c r="F34" s="609"/>
      <c r="G34" s="225">
        <v>18.9808</v>
      </c>
      <c r="H34" s="40"/>
      <c r="I34" s="609">
        <f t="shared" si="6"/>
        <v>18.9808</v>
      </c>
      <c r="J34" s="225"/>
      <c r="K34" s="225">
        <v>2.202</v>
      </c>
      <c r="L34" s="610">
        <f t="shared" si="0"/>
        <v>21.1828</v>
      </c>
      <c r="M34" s="607"/>
      <c r="N34" s="674" t="s">
        <v>61</v>
      </c>
      <c r="O34" s="673"/>
      <c r="P34" s="459">
        <v>196.35049999999998</v>
      </c>
      <c r="Q34" s="460">
        <v>184656.3033902009</v>
      </c>
      <c r="R34" s="461">
        <v>940.4422366645407</v>
      </c>
      <c r="S34" s="462">
        <v>1.481</v>
      </c>
      <c r="T34" s="463">
        <v>545.9183902008937</v>
      </c>
      <c r="U34" s="464">
        <v>368.6147131673826</v>
      </c>
      <c r="V34" s="465">
        <v>12.18</v>
      </c>
      <c r="W34" s="465">
        <v>4940.761</v>
      </c>
      <c r="X34" s="464">
        <v>405.6454022988506</v>
      </c>
      <c r="Y34" s="459">
        <v>13.661</v>
      </c>
      <c r="Z34" s="460">
        <v>5486.679390200894</v>
      </c>
      <c r="AA34" s="464">
        <v>401.63087549966286</v>
      </c>
      <c r="AB34" s="466">
        <v>1.568</v>
      </c>
      <c r="AC34" s="465">
        <v>289.937</v>
      </c>
      <c r="AD34" s="461">
        <v>184.90880102040816</v>
      </c>
      <c r="AE34" s="465"/>
      <c r="AF34" s="465"/>
      <c r="AG34" s="464"/>
      <c r="AH34" s="459">
        <v>1.568</v>
      </c>
      <c r="AI34" s="463">
        <v>289.937</v>
      </c>
      <c r="AJ34" s="464">
        <v>184.90880102040816</v>
      </c>
      <c r="AK34" s="466">
        <v>180.9185</v>
      </c>
      <c r="AL34" s="465">
        <v>178811.922</v>
      </c>
      <c r="AM34" s="464">
        <v>988.3562045893593</v>
      </c>
      <c r="AN34" s="466">
        <v>0.203</v>
      </c>
      <c r="AO34" s="465">
        <v>67.765</v>
      </c>
      <c r="AP34" s="467">
        <v>333.81773399014776</v>
      </c>
      <c r="AQ34" s="614"/>
      <c r="AR34" s="599"/>
    </row>
    <row r="35" spans="1:44" ht="27" customHeight="1">
      <c r="A35" s="611" t="s">
        <v>62</v>
      </c>
      <c r="B35" s="602"/>
      <c r="C35" s="602" t="s">
        <v>29</v>
      </c>
      <c r="D35" s="226"/>
      <c r="E35" s="163"/>
      <c r="F35" s="612"/>
      <c r="G35" s="226">
        <v>2061.745</v>
      </c>
      <c r="H35" s="67"/>
      <c r="I35" s="612">
        <f t="shared" si="6"/>
        <v>2061.745</v>
      </c>
      <c r="J35" s="226"/>
      <c r="K35" s="226">
        <v>21.646</v>
      </c>
      <c r="L35" s="613">
        <f t="shared" si="0"/>
        <v>2083.391</v>
      </c>
      <c r="M35" s="607"/>
      <c r="N35" s="674"/>
      <c r="O35" s="673"/>
      <c r="P35" s="92">
        <v>266.992</v>
      </c>
      <c r="Q35" s="80">
        <v>169233.26888037423</v>
      </c>
      <c r="R35" s="93">
        <v>633.851459520788</v>
      </c>
      <c r="S35" s="112">
        <v>11.66</v>
      </c>
      <c r="T35" s="80">
        <v>6594.063880374222</v>
      </c>
      <c r="U35" s="95">
        <v>565.5286346804651</v>
      </c>
      <c r="V35" s="80">
        <v>11.48</v>
      </c>
      <c r="W35" s="80">
        <v>3894.028</v>
      </c>
      <c r="X35" s="95">
        <v>339.2010452961672</v>
      </c>
      <c r="Y35" s="92">
        <v>23.14</v>
      </c>
      <c r="Z35" s="80">
        <v>10488.091880374222</v>
      </c>
      <c r="AA35" s="95">
        <v>453.24511151141843</v>
      </c>
      <c r="AB35" s="97">
        <v>1.526</v>
      </c>
      <c r="AC35" s="80">
        <v>239.474</v>
      </c>
      <c r="AD35" s="93">
        <v>156.92922673656616</v>
      </c>
      <c r="AE35" s="80"/>
      <c r="AF35" s="80"/>
      <c r="AG35" s="95"/>
      <c r="AH35" s="92">
        <v>1.526</v>
      </c>
      <c r="AI35" s="82">
        <v>239.474</v>
      </c>
      <c r="AJ35" s="95">
        <v>156.92922673656616</v>
      </c>
      <c r="AK35" s="97">
        <v>242.143</v>
      </c>
      <c r="AL35" s="80">
        <v>158355.856</v>
      </c>
      <c r="AM35" s="95">
        <v>653.9766006037754</v>
      </c>
      <c r="AN35" s="97">
        <v>0.183</v>
      </c>
      <c r="AO35" s="80">
        <v>149.847</v>
      </c>
      <c r="AP35" s="99">
        <v>818.8360655737706</v>
      </c>
      <c r="AQ35" s="614"/>
      <c r="AR35" s="599"/>
    </row>
    <row r="36" spans="1:43" ht="27" customHeight="1">
      <c r="A36" s="611"/>
      <c r="B36" s="615" t="s">
        <v>31</v>
      </c>
      <c r="C36" s="616" t="s">
        <v>24</v>
      </c>
      <c r="D36" s="225"/>
      <c r="E36" s="158"/>
      <c r="F36" s="609"/>
      <c r="G36" s="225">
        <v>0.989</v>
      </c>
      <c r="H36" s="40"/>
      <c r="I36" s="609">
        <f t="shared" si="6"/>
        <v>0.989</v>
      </c>
      <c r="J36" s="225"/>
      <c r="K36" s="225"/>
      <c r="L36" s="610">
        <f t="shared" si="0"/>
        <v>0.989</v>
      </c>
      <c r="M36" s="607"/>
      <c r="N36" s="677"/>
      <c r="O36" s="678"/>
      <c r="P36" s="100">
        <v>73.54171660574099</v>
      </c>
      <c r="Q36" s="93">
        <v>109.11347668922518</v>
      </c>
      <c r="R36" s="93">
        <v>148.36949927914424</v>
      </c>
      <c r="S36" s="101">
        <v>12.70154373927959</v>
      </c>
      <c r="T36" s="102">
        <v>8.278936936381514</v>
      </c>
      <c r="U36" s="93">
        <v>65.18055683876331</v>
      </c>
      <c r="V36" s="103">
        <v>106.09756097560974</v>
      </c>
      <c r="W36" s="104">
        <v>126.88046927243464</v>
      </c>
      <c r="X36" s="93">
        <v>119.58848827976598</v>
      </c>
      <c r="Y36" s="100">
        <v>59.036300777873805</v>
      </c>
      <c r="Z36" s="93">
        <v>52.3134184252124</v>
      </c>
      <c r="AA36" s="93">
        <v>88.61229063461057</v>
      </c>
      <c r="AB36" s="105">
        <v>102.75229357798166</v>
      </c>
      <c r="AC36" s="102">
        <v>121.07243375063683</v>
      </c>
      <c r="AD36" s="93">
        <v>117.8294221323162</v>
      </c>
      <c r="AE36" s="102"/>
      <c r="AF36" s="106"/>
      <c r="AG36" s="93"/>
      <c r="AH36" s="100">
        <v>102.75229357798166</v>
      </c>
      <c r="AI36" s="103">
        <v>121.07243375063683</v>
      </c>
      <c r="AJ36" s="93">
        <v>117.8294221323162</v>
      </c>
      <c r="AK36" s="107">
        <v>74.71556063978723</v>
      </c>
      <c r="AL36" s="93">
        <v>112.91778309732985</v>
      </c>
      <c r="AM36" s="93">
        <v>151.13020919660923</v>
      </c>
      <c r="AN36" s="107">
        <v>110.9289617486339</v>
      </c>
      <c r="AO36" s="104">
        <v>45.222793916461455</v>
      </c>
      <c r="AP36" s="108">
        <v>40.767346239962784</v>
      </c>
      <c r="AQ36" s="614"/>
    </row>
    <row r="37" spans="1:43" ht="27" customHeight="1">
      <c r="A37" s="611" t="s">
        <v>35</v>
      </c>
      <c r="B37" s="602" t="s">
        <v>63</v>
      </c>
      <c r="C37" s="602" t="s">
        <v>29</v>
      </c>
      <c r="D37" s="226"/>
      <c r="E37" s="163"/>
      <c r="F37" s="612"/>
      <c r="G37" s="226">
        <v>41.927</v>
      </c>
      <c r="H37" s="67"/>
      <c r="I37" s="612">
        <f t="shared" si="6"/>
        <v>41.927</v>
      </c>
      <c r="J37" s="226"/>
      <c r="K37" s="226"/>
      <c r="L37" s="613">
        <f t="shared" si="0"/>
        <v>41.927</v>
      </c>
      <c r="M37" s="607"/>
      <c r="N37" s="674" t="s">
        <v>64</v>
      </c>
      <c r="O37" s="673"/>
      <c r="P37" s="83">
        <v>755.6387</v>
      </c>
      <c r="Q37" s="84">
        <v>112063.3547992331</v>
      </c>
      <c r="R37" s="85">
        <v>148.30282620415431</v>
      </c>
      <c r="S37" s="109">
        <v>0.558</v>
      </c>
      <c r="T37" s="81">
        <v>42.72479923309994</v>
      </c>
      <c r="U37" s="138">
        <v>76.567740561111</v>
      </c>
      <c r="V37" s="79">
        <v>13.389</v>
      </c>
      <c r="W37" s="79">
        <v>1147.7269999999999</v>
      </c>
      <c r="X37" s="88">
        <v>85.7216371648368</v>
      </c>
      <c r="Y37" s="83">
        <v>13.947</v>
      </c>
      <c r="Z37" s="84">
        <v>1190.4517992330998</v>
      </c>
      <c r="AA37" s="88">
        <v>85.35540254055351</v>
      </c>
      <c r="AB37" s="110">
        <v>0.1294</v>
      </c>
      <c r="AC37" s="79">
        <v>3.445</v>
      </c>
      <c r="AD37" s="88">
        <v>26.62287480680062</v>
      </c>
      <c r="AE37" s="79"/>
      <c r="AF37" s="79"/>
      <c r="AG37" s="88"/>
      <c r="AH37" s="83">
        <v>0.1294</v>
      </c>
      <c r="AI37" s="81">
        <v>3.445</v>
      </c>
      <c r="AJ37" s="88">
        <v>26.62287480680062</v>
      </c>
      <c r="AK37" s="110">
        <v>741.5622999999999</v>
      </c>
      <c r="AL37" s="79">
        <v>110869.458</v>
      </c>
      <c r="AM37" s="150">
        <v>149.50794828701515</v>
      </c>
      <c r="AN37" s="110"/>
      <c r="AO37" s="79"/>
      <c r="AP37" s="91"/>
      <c r="AQ37" s="614"/>
    </row>
    <row r="38" spans="1:43" ht="27" customHeight="1">
      <c r="A38" s="607"/>
      <c r="B38" s="615" t="s">
        <v>36</v>
      </c>
      <c r="C38" s="616" t="s">
        <v>24</v>
      </c>
      <c r="D38" s="233"/>
      <c r="E38" s="188"/>
      <c r="F38" s="609"/>
      <c r="G38" s="233">
        <f aca="true" t="shared" si="7" ref="G38:K39">G32+G34+G36</f>
        <v>531.2788</v>
      </c>
      <c r="H38" s="45"/>
      <c r="I38" s="609">
        <f>I32+I34+I36</f>
        <v>531.2788</v>
      </c>
      <c r="J38" s="543">
        <v>0</v>
      </c>
      <c r="K38" s="233">
        <f t="shared" si="7"/>
        <v>65.959</v>
      </c>
      <c r="L38" s="610">
        <f t="shared" si="0"/>
        <v>597.2378000000001</v>
      </c>
      <c r="M38" s="607"/>
      <c r="N38" s="674"/>
      <c r="O38" s="673"/>
      <c r="P38" s="449">
        <v>723.3381</v>
      </c>
      <c r="Q38" s="450">
        <v>96796.72981643888</v>
      </c>
      <c r="R38" s="451">
        <v>133.81948194964272</v>
      </c>
      <c r="S38" s="452">
        <v>5.871</v>
      </c>
      <c r="T38" s="450">
        <v>497.6318164388807</v>
      </c>
      <c r="U38" s="454">
        <v>84.76099751982298</v>
      </c>
      <c r="V38" s="450">
        <v>19.413</v>
      </c>
      <c r="W38" s="450">
        <v>1433.771</v>
      </c>
      <c r="X38" s="454">
        <v>73.85623036109823</v>
      </c>
      <c r="Y38" s="449">
        <v>25.284</v>
      </c>
      <c r="Z38" s="450">
        <v>1931.4028164388806</v>
      </c>
      <c r="AA38" s="454">
        <v>76.38834110262935</v>
      </c>
      <c r="AB38" s="457">
        <v>2.084</v>
      </c>
      <c r="AC38" s="450">
        <v>56.672</v>
      </c>
      <c r="AD38" s="454">
        <v>27.193857965451052</v>
      </c>
      <c r="AE38" s="450"/>
      <c r="AF38" s="450"/>
      <c r="AG38" s="454"/>
      <c r="AH38" s="449">
        <v>2.084</v>
      </c>
      <c r="AI38" s="453">
        <v>56.672</v>
      </c>
      <c r="AJ38" s="454">
        <v>27.193857965451052</v>
      </c>
      <c r="AK38" s="457">
        <v>695.9651</v>
      </c>
      <c r="AL38" s="450">
        <v>94808.608</v>
      </c>
      <c r="AM38" s="454">
        <v>136.22609524529318</v>
      </c>
      <c r="AN38" s="457">
        <v>0.005</v>
      </c>
      <c r="AO38" s="450">
        <v>0.047</v>
      </c>
      <c r="AP38" s="455">
        <v>9.4</v>
      </c>
      <c r="AQ38" s="614"/>
    </row>
    <row r="39" spans="1:43" ht="27" customHeight="1">
      <c r="A39" s="600"/>
      <c r="B39" s="602"/>
      <c r="C39" s="602" t="s">
        <v>29</v>
      </c>
      <c r="D39" s="528"/>
      <c r="E39" s="368"/>
      <c r="F39" s="612"/>
      <c r="G39" s="528">
        <f t="shared" si="7"/>
        <v>111883.24599999998</v>
      </c>
      <c r="H39" s="44"/>
      <c r="I39" s="612">
        <f>I33+I35+I37</f>
        <v>111883.24599999998</v>
      </c>
      <c r="J39" s="528">
        <f t="shared" si="7"/>
        <v>2.03</v>
      </c>
      <c r="K39" s="528">
        <f t="shared" si="7"/>
        <v>15498.912</v>
      </c>
      <c r="L39" s="613">
        <f t="shared" si="0"/>
        <v>127384.18799999998</v>
      </c>
      <c r="M39" s="607"/>
      <c r="N39" s="677"/>
      <c r="O39" s="678"/>
      <c r="P39" s="100">
        <v>104.46549131035678</v>
      </c>
      <c r="Q39" s="93">
        <v>115.7718396186991</v>
      </c>
      <c r="R39" s="93">
        <v>110.82304612415237</v>
      </c>
      <c r="S39" s="101">
        <v>9.504343382728667</v>
      </c>
      <c r="T39" s="102">
        <v>8.58562451630289</v>
      </c>
      <c r="U39" s="93">
        <v>90.33369450755244</v>
      </c>
      <c r="V39" s="103">
        <v>68.96924741152836</v>
      </c>
      <c r="W39" s="104">
        <v>80.04953371214789</v>
      </c>
      <c r="X39" s="93">
        <v>116.06554619119629</v>
      </c>
      <c r="Y39" s="100">
        <v>55.16136687233033</v>
      </c>
      <c r="Z39" s="93">
        <v>61.63663991274768</v>
      </c>
      <c r="AA39" s="93">
        <v>111.73878278869378</v>
      </c>
      <c r="AB39" s="105">
        <v>6.209213051823416</v>
      </c>
      <c r="AC39" s="102">
        <v>6.078839638622247</v>
      </c>
      <c r="AD39" s="93">
        <v>97.90032308260253</v>
      </c>
      <c r="AE39" s="102"/>
      <c r="AF39" s="106"/>
      <c r="AG39" s="93"/>
      <c r="AH39" s="100">
        <v>6.209213051823416</v>
      </c>
      <c r="AI39" s="103">
        <v>6.078839638622247</v>
      </c>
      <c r="AJ39" s="93">
        <v>97.90032308260253</v>
      </c>
      <c r="AK39" s="107">
        <v>106.55165036292766</v>
      </c>
      <c r="AL39" s="93">
        <v>116.94028668789231</v>
      </c>
      <c r="AM39" s="93">
        <v>109.74985961229105</v>
      </c>
      <c r="AN39" s="107"/>
      <c r="AO39" s="104"/>
      <c r="AP39" s="108"/>
      <c r="AQ39" s="614"/>
    </row>
    <row r="40" spans="1:43" ht="27" customHeight="1">
      <c r="A40" s="607" t="s">
        <v>65</v>
      </c>
      <c r="B40" s="1"/>
      <c r="C40" s="616" t="s">
        <v>24</v>
      </c>
      <c r="D40" s="225">
        <v>0.0685</v>
      </c>
      <c r="E40" s="158">
        <v>0.6221</v>
      </c>
      <c r="F40" s="609">
        <f aca="true" t="shared" si="8" ref="F40:F59">D40+E40</f>
        <v>0.6906</v>
      </c>
      <c r="G40" s="225">
        <v>249.6128</v>
      </c>
      <c r="H40" s="40"/>
      <c r="I40" s="609">
        <f aca="true" t="shared" si="9" ref="I40:I59">G40+H40</f>
        <v>249.6128</v>
      </c>
      <c r="J40" s="225">
        <v>0.6147</v>
      </c>
      <c r="K40" s="225">
        <v>249.2986</v>
      </c>
      <c r="L40" s="610">
        <f t="shared" si="0"/>
        <v>500.21669999999995</v>
      </c>
      <c r="M40" s="607"/>
      <c r="N40" s="674" t="s">
        <v>66</v>
      </c>
      <c r="O40" s="673"/>
      <c r="P40" s="459">
        <v>575.066</v>
      </c>
      <c r="Q40" s="460">
        <v>125258.87</v>
      </c>
      <c r="R40" s="461">
        <v>217.81651149607174</v>
      </c>
      <c r="S40" s="462"/>
      <c r="T40" s="463"/>
      <c r="U40" s="464"/>
      <c r="V40" s="465"/>
      <c r="W40" s="465"/>
      <c r="X40" s="464"/>
      <c r="Y40" s="459"/>
      <c r="Z40" s="460"/>
      <c r="AA40" s="464"/>
      <c r="AB40" s="466">
        <v>511.309</v>
      </c>
      <c r="AC40" s="465">
        <v>109779.574</v>
      </c>
      <c r="AD40" s="464">
        <v>214.70299564451238</v>
      </c>
      <c r="AE40" s="465"/>
      <c r="AF40" s="465"/>
      <c r="AG40" s="464"/>
      <c r="AH40" s="459">
        <v>511.309</v>
      </c>
      <c r="AI40" s="463">
        <v>109779.574</v>
      </c>
      <c r="AJ40" s="464">
        <v>214.70299564451238</v>
      </c>
      <c r="AK40" s="466">
        <v>0</v>
      </c>
      <c r="AL40" s="465">
        <v>2.03</v>
      </c>
      <c r="AM40" s="464" t="e">
        <v>#DIV/0!</v>
      </c>
      <c r="AN40" s="466">
        <v>63.757</v>
      </c>
      <c r="AO40" s="465">
        <v>15477.266</v>
      </c>
      <c r="AP40" s="467">
        <v>242.75398779741832</v>
      </c>
      <c r="AQ40" s="614"/>
    </row>
    <row r="41" spans="1:43" ht="27" customHeight="1">
      <c r="A41" s="600"/>
      <c r="B41" s="601"/>
      <c r="C41" s="602" t="s">
        <v>29</v>
      </c>
      <c r="D41" s="226">
        <v>55.55519900279728</v>
      </c>
      <c r="E41" s="163">
        <v>302.548</v>
      </c>
      <c r="F41" s="612">
        <f t="shared" si="8"/>
        <v>358.1031990027973</v>
      </c>
      <c r="G41" s="226">
        <v>112376.337</v>
      </c>
      <c r="H41" s="67"/>
      <c r="I41" s="612">
        <f t="shared" si="9"/>
        <v>112376.337</v>
      </c>
      <c r="J41" s="226">
        <v>356.962</v>
      </c>
      <c r="K41" s="226">
        <v>114615.988</v>
      </c>
      <c r="L41" s="613">
        <f t="shared" si="0"/>
        <v>227707.3901990028</v>
      </c>
      <c r="M41" s="607"/>
      <c r="N41" s="674"/>
      <c r="O41" s="681"/>
      <c r="P41" s="92">
        <v>112.73490000000001</v>
      </c>
      <c r="Q41" s="80">
        <v>20179.497</v>
      </c>
      <c r="R41" s="93">
        <v>178.99955559458516</v>
      </c>
      <c r="S41" s="112"/>
      <c r="T41" s="80"/>
      <c r="U41" s="95"/>
      <c r="V41" s="80">
        <v>0.004</v>
      </c>
      <c r="W41" s="80">
        <v>0.84</v>
      </c>
      <c r="X41" s="95">
        <v>210</v>
      </c>
      <c r="Y41" s="92">
        <v>0.004</v>
      </c>
      <c r="Z41" s="80">
        <v>0.84</v>
      </c>
      <c r="AA41" s="95">
        <v>210</v>
      </c>
      <c r="AB41" s="97">
        <v>96.9132</v>
      </c>
      <c r="AC41" s="80">
        <v>17182.033</v>
      </c>
      <c r="AD41" s="95">
        <v>177.29301065283158</v>
      </c>
      <c r="AE41" s="80"/>
      <c r="AF41" s="80"/>
      <c r="AG41" s="95"/>
      <c r="AH41" s="92">
        <v>96.9132</v>
      </c>
      <c r="AI41" s="82">
        <v>17182.033</v>
      </c>
      <c r="AJ41" s="95">
        <v>177.29301065283158</v>
      </c>
      <c r="AK41" s="97"/>
      <c r="AL41" s="80"/>
      <c r="AM41" s="95"/>
      <c r="AN41" s="97">
        <v>15.8177</v>
      </c>
      <c r="AO41" s="80">
        <v>2996.624</v>
      </c>
      <c r="AP41" s="99">
        <v>189.44751765427335</v>
      </c>
      <c r="AQ41" s="614"/>
    </row>
    <row r="42" spans="1:43" ht="27" customHeight="1">
      <c r="A42" s="607" t="s">
        <v>67</v>
      </c>
      <c r="B42" s="1"/>
      <c r="C42" s="616" t="s">
        <v>24</v>
      </c>
      <c r="D42" s="225">
        <v>0.3024</v>
      </c>
      <c r="E42" s="158"/>
      <c r="F42" s="609">
        <f t="shared" si="8"/>
        <v>0.3024</v>
      </c>
      <c r="G42" s="225">
        <v>88.0274</v>
      </c>
      <c r="H42" s="40"/>
      <c r="I42" s="609">
        <f t="shared" si="9"/>
        <v>88.0274</v>
      </c>
      <c r="J42" s="225">
        <v>95.0848</v>
      </c>
      <c r="K42" s="225">
        <v>22.7669</v>
      </c>
      <c r="L42" s="610">
        <f t="shared" si="0"/>
        <v>206.1815</v>
      </c>
      <c r="M42" s="607"/>
      <c r="N42" s="677"/>
      <c r="O42" s="682"/>
      <c r="P42" s="100">
        <v>510.1046792075923</v>
      </c>
      <c r="Q42" s="93">
        <v>620.7234501434798</v>
      </c>
      <c r="R42" s="93">
        <v>121.68550406315133</v>
      </c>
      <c r="S42" s="101"/>
      <c r="T42" s="102"/>
      <c r="U42" s="93"/>
      <c r="V42" s="103"/>
      <c r="W42" s="104"/>
      <c r="X42" s="93"/>
      <c r="Y42" s="100"/>
      <c r="Z42" s="93"/>
      <c r="AA42" s="93"/>
      <c r="AB42" s="105">
        <v>527.5947961681175</v>
      </c>
      <c r="AC42" s="102">
        <v>638.920749366504</v>
      </c>
      <c r="AD42" s="93">
        <v>121.10065413968046</v>
      </c>
      <c r="AE42" s="102"/>
      <c r="AF42" s="106"/>
      <c r="AG42" s="93"/>
      <c r="AH42" s="100">
        <v>527.5947961681175</v>
      </c>
      <c r="AI42" s="103">
        <v>638.920749366504</v>
      </c>
      <c r="AJ42" s="93">
        <v>121.10065413968046</v>
      </c>
      <c r="AK42" s="107"/>
      <c r="AL42" s="93"/>
      <c r="AM42" s="93"/>
      <c r="AN42" s="107">
        <v>403.07377178730155</v>
      </c>
      <c r="AO42" s="104">
        <v>516.4900901814842</v>
      </c>
      <c r="AP42" s="108">
        <v>128.13785622698157</v>
      </c>
      <c r="AQ42" s="614"/>
    </row>
    <row r="43" spans="1:43" ht="27" customHeight="1">
      <c r="A43" s="600"/>
      <c r="B43" s="601"/>
      <c r="C43" s="602" t="s">
        <v>29</v>
      </c>
      <c r="D43" s="226">
        <v>289.59659480180943</v>
      </c>
      <c r="E43" s="163"/>
      <c r="F43" s="612">
        <f t="shared" si="8"/>
        <v>289.59659480180943</v>
      </c>
      <c r="G43" s="226">
        <v>27294.409</v>
      </c>
      <c r="H43" s="67"/>
      <c r="I43" s="612">
        <f t="shared" si="9"/>
        <v>27294.409</v>
      </c>
      <c r="J43" s="226">
        <v>27763.202</v>
      </c>
      <c r="K43" s="226">
        <v>4894.639</v>
      </c>
      <c r="L43" s="613">
        <f t="shared" si="0"/>
        <v>60241.84659480181</v>
      </c>
      <c r="M43" s="607"/>
      <c r="N43" s="674" t="s">
        <v>68</v>
      </c>
      <c r="O43" s="673"/>
      <c r="P43" s="83">
        <v>21.1828</v>
      </c>
      <c r="Q43" s="84">
        <v>2083.391</v>
      </c>
      <c r="R43" s="85">
        <v>98.3529561719886</v>
      </c>
      <c r="S43" s="109"/>
      <c r="T43" s="81"/>
      <c r="U43" s="88"/>
      <c r="V43" s="79"/>
      <c r="W43" s="79"/>
      <c r="X43" s="88"/>
      <c r="Y43" s="83"/>
      <c r="Z43" s="84"/>
      <c r="AA43" s="88"/>
      <c r="AB43" s="110">
        <v>18.9808</v>
      </c>
      <c r="AC43" s="79">
        <v>2061.745</v>
      </c>
      <c r="AD43" s="88">
        <v>108.62266079406558</v>
      </c>
      <c r="AE43" s="79"/>
      <c r="AF43" s="79"/>
      <c r="AG43" s="88"/>
      <c r="AH43" s="83">
        <v>18.9808</v>
      </c>
      <c r="AI43" s="81">
        <v>2061.745</v>
      </c>
      <c r="AJ43" s="88">
        <v>108.62266079406558</v>
      </c>
      <c r="AK43" s="110"/>
      <c r="AL43" s="79"/>
      <c r="AM43" s="88"/>
      <c r="AN43" s="110">
        <v>2.202</v>
      </c>
      <c r="AO43" s="79">
        <v>21.646</v>
      </c>
      <c r="AP43" s="91">
        <v>9.830154405086287</v>
      </c>
      <c r="AQ43" s="614"/>
    </row>
    <row r="44" spans="1:43" ht="27" customHeight="1">
      <c r="A44" s="607" t="s">
        <v>69</v>
      </c>
      <c r="B44" s="1"/>
      <c r="C44" s="616" t="s">
        <v>24</v>
      </c>
      <c r="D44" s="225"/>
      <c r="E44" s="158"/>
      <c r="F44" s="609"/>
      <c r="G44" s="225"/>
      <c r="H44" s="40"/>
      <c r="I44" s="609"/>
      <c r="J44" s="225"/>
      <c r="K44" s="225"/>
      <c r="L44" s="610"/>
      <c r="M44" s="607"/>
      <c r="N44" s="674"/>
      <c r="O44" s="673"/>
      <c r="P44" s="449">
        <v>2.56</v>
      </c>
      <c r="Q44" s="450">
        <v>733.782</v>
      </c>
      <c r="R44" s="451">
        <v>286.63359375</v>
      </c>
      <c r="S44" s="452"/>
      <c r="T44" s="450"/>
      <c r="U44" s="454"/>
      <c r="V44" s="450"/>
      <c r="W44" s="450"/>
      <c r="X44" s="454"/>
      <c r="Y44" s="449"/>
      <c r="Z44" s="450"/>
      <c r="AA44" s="454"/>
      <c r="AB44" s="457">
        <v>2.5</v>
      </c>
      <c r="AC44" s="450">
        <v>733.215</v>
      </c>
      <c r="AD44" s="454">
        <v>293.286</v>
      </c>
      <c r="AE44" s="450"/>
      <c r="AF44" s="450"/>
      <c r="AG44" s="454"/>
      <c r="AH44" s="449">
        <v>2.5</v>
      </c>
      <c r="AI44" s="453">
        <v>733.215</v>
      </c>
      <c r="AJ44" s="454">
        <v>293.286</v>
      </c>
      <c r="AK44" s="457"/>
      <c r="AL44" s="450"/>
      <c r="AM44" s="454"/>
      <c r="AN44" s="457">
        <v>0.06</v>
      </c>
      <c r="AO44" s="450">
        <v>0.567</v>
      </c>
      <c r="AP44" s="455">
        <v>9.45</v>
      </c>
      <c r="AQ44" s="614"/>
    </row>
    <row r="45" spans="1:43" ht="27" customHeight="1">
      <c r="A45" s="600"/>
      <c r="B45" s="601"/>
      <c r="C45" s="602" t="s">
        <v>29</v>
      </c>
      <c r="D45" s="226"/>
      <c r="E45" s="163"/>
      <c r="F45" s="612"/>
      <c r="G45" s="226"/>
      <c r="H45" s="67"/>
      <c r="I45" s="612"/>
      <c r="J45" s="226"/>
      <c r="K45" s="226"/>
      <c r="L45" s="613"/>
      <c r="M45" s="607"/>
      <c r="N45" s="677"/>
      <c r="O45" s="678"/>
      <c r="P45" s="100">
        <v>827.4531250000001</v>
      </c>
      <c r="Q45" s="93">
        <v>283.9250622119376</v>
      </c>
      <c r="R45" s="93">
        <v>34.31312948536361</v>
      </c>
      <c r="S45" s="101"/>
      <c r="T45" s="102"/>
      <c r="U45" s="93"/>
      <c r="V45" s="103"/>
      <c r="W45" s="104"/>
      <c r="X45" s="93"/>
      <c r="Y45" s="100"/>
      <c r="Z45" s="93"/>
      <c r="AA45" s="93"/>
      <c r="AB45" s="105">
        <v>759.2319999999999</v>
      </c>
      <c r="AC45" s="102">
        <v>281.1924196859038</v>
      </c>
      <c r="AD45" s="93">
        <v>37.03642887627285</v>
      </c>
      <c r="AE45" s="102"/>
      <c r="AF45" s="106"/>
      <c r="AG45" s="93"/>
      <c r="AH45" s="100">
        <v>759.2319999999999</v>
      </c>
      <c r="AI45" s="103">
        <v>281.1924196859038</v>
      </c>
      <c r="AJ45" s="93">
        <v>37.03642887627285</v>
      </c>
      <c r="AK45" s="107"/>
      <c r="AL45" s="93"/>
      <c r="AM45" s="93"/>
      <c r="AN45" s="107">
        <v>3670.0000000000005</v>
      </c>
      <c r="AO45" s="104">
        <v>3817.636684303351</v>
      </c>
      <c r="AP45" s="108">
        <v>104.02279793742102</v>
      </c>
      <c r="AQ45" s="614"/>
    </row>
    <row r="46" spans="1:43" ht="27" customHeight="1">
      <c r="A46" s="607" t="s">
        <v>70</v>
      </c>
      <c r="B46" s="1"/>
      <c r="C46" s="616" t="s">
        <v>24</v>
      </c>
      <c r="D46" s="225">
        <v>0.001</v>
      </c>
      <c r="E46" s="158"/>
      <c r="F46" s="609">
        <f t="shared" si="8"/>
        <v>0.001</v>
      </c>
      <c r="G46" s="225"/>
      <c r="H46" s="40"/>
      <c r="I46" s="609"/>
      <c r="J46" s="225"/>
      <c r="K46" s="225"/>
      <c r="L46" s="610">
        <f t="shared" si="0"/>
        <v>0.001</v>
      </c>
      <c r="M46" s="607"/>
      <c r="N46" s="674" t="s">
        <v>71</v>
      </c>
      <c r="O46" s="673"/>
      <c r="P46" s="459">
        <v>101.66649999999998</v>
      </c>
      <c r="Q46" s="460">
        <v>96391.46598974403</v>
      </c>
      <c r="R46" s="461">
        <v>948.1143345127849</v>
      </c>
      <c r="S46" s="462">
        <v>11.9636</v>
      </c>
      <c r="T46" s="463">
        <v>13942.01998974403</v>
      </c>
      <c r="U46" s="464">
        <v>1165.3699546745154</v>
      </c>
      <c r="V46" s="465">
        <v>11.6625</v>
      </c>
      <c r="W46" s="465">
        <v>15891.034</v>
      </c>
      <c r="X46" s="464">
        <v>1362.5752625937835</v>
      </c>
      <c r="Y46" s="459">
        <v>23.6261</v>
      </c>
      <c r="Z46" s="460">
        <v>29833.053989744032</v>
      </c>
      <c r="AA46" s="464">
        <v>1262.7159789277125</v>
      </c>
      <c r="AB46" s="466">
        <v>72.1014</v>
      </c>
      <c r="AC46" s="465">
        <v>58972.058</v>
      </c>
      <c r="AD46" s="464">
        <v>817.9044789698952</v>
      </c>
      <c r="AE46" s="465"/>
      <c r="AF46" s="465"/>
      <c r="AG46" s="464"/>
      <c r="AH46" s="459">
        <v>72.1014</v>
      </c>
      <c r="AI46" s="463">
        <v>58972.058</v>
      </c>
      <c r="AJ46" s="464">
        <v>817.9044789698952</v>
      </c>
      <c r="AK46" s="466">
        <v>3.2992</v>
      </c>
      <c r="AL46" s="465">
        <v>5146.499</v>
      </c>
      <c r="AM46" s="464">
        <v>1559.923314742968</v>
      </c>
      <c r="AN46" s="466">
        <v>2.6398</v>
      </c>
      <c r="AO46" s="465">
        <v>2439.855</v>
      </c>
      <c r="AP46" s="467">
        <v>924.2575195090536</v>
      </c>
      <c r="AQ46" s="614"/>
    </row>
    <row r="47" spans="1:43" ht="27" customHeight="1">
      <c r="A47" s="600"/>
      <c r="B47" s="601"/>
      <c r="C47" s="602" t="s">
        <v>29</v>
      </c>
      <c r="D47" s="226">
        <v>0.3239999941842765</v>
      </c>
      <c r="E47" s="163"/>
      <c r="F47" s="612">
        <f t="shared" si="8"/>
        <v>0.3239999941842765</v>
      </c>
      <c r="G47" s="226"/>
      <c r="H47" s="67"/>
      <c r="I47" s="612"/>
      <c r="J47" s="226"/>
      <c r="K47" s="226"/>
      <c r="L47" s="613">
        <f t="shared" si="0"/>
        <v>0.3239999941842765</v>
      </c>
      <c r="M47" s="607"/>
      <c r="N47" s="674"/>
      <c r="O47" s="681"/>
      <c r="P47" s="92">
        <v>76.826</v>
      </c>
      <c r="Q47" s="80">
        <v>64456.08052245197</v>
      </c>
      <c r="R47" s="93">
        <v>838.9878494578916</v>
      </c>
      <c r="S47" s="112">
        <v>9.6071</v>
      </c>
      <c r="T47" s="80">
        <v>12901.284522451971</v>
      </c>
      <c r="U47" s="95">
        <v>1342.8906248974165</v>
      </c>
      <c r="V47" s="80">
        <v>11.0503</v>
      </c>
      <c r="W47" s="80">
        <v>17681.595</v>
      </c>
      <c r="X47" s="95">
        <v>1600.1009022379485</v>
      </c>
      <c r="Y47" s="92">
        <v>20.657400000000003</v>
      </c>
      <c r="Z47" s="80">
        <v>30582.87952245197</v>
      </c>
      <c r="AA47" s="95">
        <v>1480.480579475247</v>
      </c>
      <c r="AB47" s="97">
        <v>55.4178</v>
      </c>
      <c r="AC47" s="80">
        <v>33122.834</v>
      </c>
      <c r="AD47" s="95">
        <v>597.693051690973</v>
      </c>
      <c r="AE47" s="80"/>
      <c r="AF47" s="80"/>
      <c r="AG47" s="95"/>
      <c r="AH47" s="92">
        <v>55.4178</v>
      </c>
      <c r="AI47" s="82">
        <v>33122.834</v>
      </c>
      <c r="AJ47" s="95">
        <v>597.693051690973</v>
      </c>
      <c r="AK47" s="97">
        <v>0.0539</v>
      </c>
      <c r="AL47" s="80">
        <v>77.397</v>
      </c>
      <c r="AM47" s="95">
        <v>1435.9369202226346</v>
      </c>
      <c r="AN47" s="97">
        <v>0.6969</v>
      </c>
      <c r="AO47" s="80">
        <v>672.97</v>
      </c>
      <c r="AP47" s="99">
        <v>965.6622183957527</v>
      </c>
      <c r="AQ47" s="614"/>
    </row>
    <row r="48" spans="1:43" ht="27" customHeight="1">
      <c r="A48" s="607" t="s">
        <v>72</v>
      </c>
      <c r="B48" s="1"/>
      <c r="C48" s="616" t="s">
        <v>24</v>
      </c>
      <c r="D48" s="225"/>
      <c r="E48" s="158"/>
      <c r="F48" s="609"/>
      <c r="G48" s="225">
        <v>0.005</v>
      </c>
      <c r="H48" s="40"/>
      <c r="I48" s="609">
        <f t="shared" si="9"/>
        <v>0.005</v>
      </c>
      <c r="J48" s="225"/>
      <c r="K48" s="225"/>
      <c r="L48" s="610">
        <f t="shared" si="0"/>
        <v>0.005</v>
      </c>
      <c r="M48" s="607"/>
      <c r="N48" s="677"/>
      <c r="O48" s="682"/>
      <c r="P48" s="100">
        <v>132.33345481998282</v>
      </c>
      <c r="Q48" s="93">
        <v>149.54596247311068</v>
      </c>
      <c r="R48" s="93">
        <v>113.00692079455084</v>
      </c>
      <c r="S48" s="101">
        <v>124.5287339571775</v>
      </c>
      <c r="T48" s="102">
        <v>108.06691353470174</v>
      </c>
      <c r="U48" s="93">
        <v>86.78070522411593</v>
      </c>
      <c r="V48" s="103">
        <v>105.54012108268553</v>
      </c>
      <c r="W48" s="104">
        <v>89.87330611293834</v>
      </c>
      <c r="X48" s="93">
        <v>85.15558366900771</v>
      </c>
      <c r="Y48" s="100">
        <v>114.37112124468713</v>
      </c>
      <c r="Z48" s="93">
        <v>97.54821800819158</v>
      </c>
      <c r="AA48" s="93">
        <v>85.29095189990802</v>
      </c>
      <c r="AB48" s="105">
        <v>130.10512867706765</v>
      </c>
      <c r="AC48" s="102">
        <v>178.0404961725195</v>
      </c>
      <c r="AD48" s="93">
        <v>136.84356487931515</v>
      </c>
      <c r="AE48" s="102"/>
      <c r="AF48" s="106"/>
      <c r="AG48" s="93"/>
      <c r="AH48" s="100">
        <v>130.10512867706765</v>
      </c>
      <c r="AI48" s="103">
        <v>178.0404961725195</v>
      </c>
      <c r="AJ48" s="93">
        <v>136.84356487931515</v>
      </c>
      <c r="AK48" s="107">
        <v>6120.964749536178</v>
      </c>
      <c r="AL48" s="93">
        <v>6649.481246043128</v>
      </c>
      <c r="AM48" s="93">
        <v>108.63452932884474</v>
      </c>
      <c r="AN48" s="107">
        <v>378.79179222270056</v>
      </c>
      <c r="AO48" s="104">
        <v>362.5503365677519</v>
      </c>
      <c r="AP48" s="108">
        <v>95.71230000532853</v>
      </c>
      <c r="AQ48" s="614"/>
    </row>
    <row r="49" spans="1:43" ht="27" customHeight="1">
      <c r="A49" s="600"/>
      <c r="B49" s="601"/>
      <c r="C49" s="602" t="s">
        <v>29</v>
      </c>
      <c r="D49" s="226"/>
      <c r="E49" s="163"/>
      <c r="F49" s="612"/>
      <c r="G49" s="226">
        <v>2.225</v>
      </c>
      <c r="H49" s="67"/>
      <c r="I49" s="612">
        <f t="shared" si="9"/>
        <v>2.225</v>
      </c>
      <c r="J49" s="226"/>
      <c r="K49" s="226"/>
      <c r="L49" s="613">
        <f t="shared" si="0"/>
        <v>2.225</v>
      </c>
      <c r="M49" s="607"/>
      <c r="N49" s="674" t="s">
        <v>73</v>
      </c>
      <c r="O49" s="681"/>
      <c r="P49" s="83">
        <v>97.26479999999998</v>
      </c>
      <c r="Q49" s="84">
        <v>43402.28983990814</v>
      </c>
      <c r="R49" s="85">
        <v>446.2281302167706</v>
      </c>
      <c r="S49" s="109">
        <v>1.9519000000000002</v>
      </c>
      <c r="T49" s="81">
        <v>2233.559839908128</v>
      </c>
      <c r="U49" s="88">
        <v>1144.3003432082216</v>
      </c>
      <c r="V49" s="79">
        <v>2.0998</v>
      </c>
      <c r="W49" s="79">
        <v>2608.1990000000005</v>
      </c>
      <c r="X49" s="88">
        <v>1242.1178207448331</v>
      </c>
      <c r="Y49" s="83">
        <v>4.0517</v>
      </c>
      <c r="Z49" s="84">
        <v>4841.758839908129</v>
      </c>
      <c r="AA49" s="88">
        <v>1194.9944072631558</v>
      </c>
      <c r="AB49" s="110">
        <v>90.86789999999998</v>
      </c>
      <c r="AC49" s="79">
        <v>35830.09900000001</v>
      </c>
      <c r="AD49" s="88">
        <v>394.3097507480642</v>
      </c>
      <c r="AE49" s="79"/>
      <c r="AF49" s="79"/>
      <c r="AG49" s="85"/>
      <c r="AH49" s="83">
        <v>90.86789999999998</v>
      </c>
      <c r="AI49" s="81">
        <v>35830.09900000001</v>
      </c>
      <c r="AJ49" s="88">
        <v>394.3097507480642</v>
      </c>
      <c r="AK49" s="110">
        <v>1.1589</v>
      </c>
      <c r="AL49" s="79">
        <v>1998.0329999999994</v>
      </c>
      <c r="AM49" s="88">
        <v>1724.0771421175248</v>
      </c>
      <c r="AN49" s="110">
        <v>1.1862999999999997</v>
      </c>
      <c r="AO49" s="79">
        <v>732.3989999999999</v>
      </c>
      <c r="AP49" s="91">
        <v>617.3809323105454</v>
      </c>
      <c r="AQ49" s="614"/>
    </row>
    <row r="50" spans="1:43" ht="27" customHeight="1">
      <c r="A50" s="607" t="s">
        <v>74</v>
      </c>
      <c r="B50" s="1"/>
      <c r="C50" s="616" t="s">
        <v>24</v>
      </c>
      <c r="D50" s="225">
        <v>14.5877</v>
      </c>
      <c r="E50" s="158">
        <v>203.8939</v>
      </c>
      <c r="F50" s="609">
        <f t="shared" si="8"/>
        <v>218.48160000000001</v>
      </c>
      <c r="G50" s="225">
        <v>635.0998</v>
      </c>
      <c r="H50" s="40"/>
      <c r="I50" s="609">
        <f t="shared" si="9"/>
        <v>635.0998</v>
      </c>
      <c r="J50" s="225">
        <v>89.858</v>
      </c>
      <c r="K50" s="225">
        <v>640.302</v>
      </c>
      <c r="L50" s="610">
        <f t="shared" si="0"/>
        <v>1583.7413999999999</v>
      </c>
      <c r="M50" s="607"/>
      <c r="N50" s="674" t="s">
        <v>75</v>
      </c>
      <c r="O50" s="681"/>
      <c r="P50" s="449">
        <v>32.4394</v>
      </c>
      <c r="Q50" s="450">
        <v>21918.511703464792</v>
      </c>
      <c r="R50" s="451">
        <v>675.6756198778273</v>
      </c>
      <c r="S50" s="472">
        <v>2.7261000000000006</v>
      </c>
      <c r="T50" s="470">
        <v>3396.4827034647933</v>
      </c>
      <c r="U50" s="454">
        <v>1245.9127337459347</v>
      </c>
      <c r="V50" s="470">
        <v>4.277200000000001</v>
      </c>
      <c r="W50" s="470">
        <v>5237.156999999999</v>
      </c>
      <c r="X50" s="451">
        <v>1224.4358458804822</v>
      </c>
      <c r="Y50" s="449">
        <v>7.003300000000001</v>
      </c>
      <c r="Z50" s="450">
        <v>8633.639703464793</v>
      </c>
      <c r="AA50" s="454">
        <v>1232.7959252730557</v>
      </c>
      <c r="AB50" s="471">
        <v>24.708699999999993</v>
      </c>
      <c r="AC50" s="470">
        <v>11840.839</v>
      </c>
      <c r="AD50" s="454">
        <v>479.2174011582966</v>
      </c>
      <c r="AE50" s="470"/>
      <c r="AF50" s="470"/>
      <c r="AG50" s="451"/>
      <c r="AH50" s="449">
        <v>24.708699999999993</v>
      </c>
      <c r="AI50" s="453">
        <v>11840.839</v>
      </c>
      <c r="AJ50" s="454">
        <v>479.2174011582966</v>
      </c>
      <c r="AK50" s="471">
        <v>0.5714999999999999</v>
      </c>
      <c r="AL50" s="470">
        <v>1306.374</v>
      </c>
      <c r="AM50" s="454">
        <v>2285.8687664042</v>
      </c>
      <c r="AN50" s="471">
        <v>0.15590000000000004</v>
      </c>
      <c r="AO50" s="470">
        <v>137.659</v>
      </c>
      <c r="AP50" s="455">
        <v>882.9955099422704</v>
      </c>
      <c r="AQ50" s="614"/>
    </row>
    <row r="51" spans="1:43" ht="27" customHeight="1">
      <c r="A51" s="600"/>
      <c r="B51" s="601"/>
      <c r="C51" s="602" t="s">
        <v>29</v>
      </c>
      <c r="D51" s="226">
        <v>1155.8980592519026</v>
      </c>
      <c r="E51" s="163">
        <v>15384.601</v>
      </c>
      <c r="F51" s="612">
        <f t="shared" si="8"/>
        <v>16540.499059251903</v>
      </c>
      <c r="G51" s="226">
        <v>101523.919</v>
      </c>
      <c r="H51" s="67"/>
      <c r="I51" s="612">
        <f t="shared" si="9"/>
        <v>101523.919</v>
      </c>
      <c r="J51" s="226">
        <v>8910.426</v>
      </c>
      <c r="K51" s="226">
        <v>73649.168</v>
      </c>
      <c r="L51" s="613">
        <f t="shared" si="0"/>
        <v>200624.0120592519</v>
      </c>
      <c r="M51" s="607"/>
      <c r="N51" s="677"/>
      <c r="O51" s="682"/>
      <c r="P51" s="100">
        <v>299.83538536471076</v>
      </c>
      <c r="Q51" s="93">
        <v>198.01659176086886</v>
      </c>
      <c r="R51" s="93">
        <v>66.04176872586517</v>
      </c>
      <c r="S51" s="101">
        <v>71.60045486225742</v>
      </c>
      <c r="T51" s="102">
        <v>65.76096612032345</v>
      </c>
      <c r="U51" s="93">
        <v>91.84434127804381</v>
      </c>
      <c r="V51" s="103">
        <v>49.092864490788365</v>
      </c>
      <c r="W51" s="104">
        <v>49.801810409731864</v>
      </c>
      <c r="X51" s="93">
        <v>101.44409157277127</v>
      </c>
      <c r="Y51" s="100">
        <v>57.854154470035546</v>
      </c>
      <c r="Z51" s="93">
        <v>56.08015861450725</v>
      </c>
      <c r="AA51" s="93">
        <v>96.93367594465994</v>
      </c>
      <c r="AB51" s="105">
        <v>367.75670108099575</v>
      </c>
      <c r="AC51" s="102">
        <v>302.5976368735358</v>
      </c>
      <c r="AD51" s="93">
        <v>82.28201851497762</v>
      </c>
      <c r="AE51" s="102"/>
      <c r="AF51" s="106"/>
      <c r="AG51" s="93"/>
      <c r="AH51" s="100">
        <v>367.75670108099575</v>
      </c>
      <c r="AI51" s="103">
        <v>302.5976368735358</v>
      </c>
      <c r="AJ51" s="93">
        <v>82.28201851497762</v>
      </c>
      <c r="AK51" s="107">
        <v>202.78215223097118</v>
      </c>
      <c r="AL51" s="93">
        <v>152.94494532193684</v>
      </c>
      <c r="AM51" s="93">
        <v>75.42327746266882</v>
      </c>
      <c r="AN51" s="107">
        <v>760.9364977549707</v>
      </c>
      <c r="AO51" s="104">
        <v>532.0385881053908</v>
      </c>
      <c r="AP51" s="108">
        <v>69.91892091851173</v>
      </c>
      <c r="AQ51" s="614"/>
    </row>
    <row r="52" spans="1:43" ht="27" customHeight="1">
      <c r="A52" s="607" t="s">
        <v>76</v>
      </c>
      <c r="B52" s="1"/>
      <c r="C52" s="616" t="s">
        <v>24</v>
      </c>
      <c r="D52" s="225">
        <v>3.414</v>
      </c>
      <c r="E52" s="158">
        <v>0.05</v>
      </c>
      <c r="F52" s="609">
        <f t="shared" si="8"/>
        <v>3.464</v>
      </c>
      <c r="G52" s="225"/>
      <c r="H52" s="40"/>
      <c r="I52" s="609"/>
      <c r="J52" s="225">
        <v>24.126</v>
      </c>
      <c r="K52" s="225"/>
      <c r="L52" s="610">
        <f t="shared" si="0"/>
        <v>27.59</v>
      </c>
      <c r="M52" s="607"/>
      <c r="N52" s="674" t="s">
        <v>77</v>
      </c>
      <c r="O52" s="673"/>
      <c r="P52" s="459">
        <v>8.415</v>
      </c>
      <c r="Q52" s="460">
        <v>749.777</v>
      </c>
      <c r="R52" s="461">
        <v>89.10005941770649</v>
      </c>
      <c r="S52" s="462"/>
      <c r="T52" s="463"/>
      <c r="U52" s="464"/>
      <c r="V52" s="465"/>
      <c r="W52" s="465"/>
      <c r="X52" s="464"/>
      <c r="Y52" s="459"/>
      <c r="Z52" s="460"/>
      <c r="AA52" s="464"/>
      <c r="AB52" s="466"/>
      <c r="AC52" s="465"/>
      <c r="AD52" s="464"/>
      <c r="AE52" s="465"/>
      <c r="AF52" s="465"/>
      <c r="AG52" s="464"/>
      <c r="AH52" s="459"/>
      <c r="AI52" s="463"/>
      <c r="AJ52" s="464"/>
      <c r="AK52" s="466"/>
      <c r="AL52" s="465"/>
      <c r="AM52" s="464"/>
      <c r="AN52" s="466">
        <v>8.415</v>
      </c>
      <c r="AO52" s="465">
        <v>749.777</v>
      </c>
      <c r="AP52" s="467">
        <v>89.10005941770649</v>
      </c>
      <c r="AQ52" s="614"/>
    </row>
    <row r="53" spans="1:43" ht="27" customHeight="1">
      <c r="A53" s="600"/>
      <c r="B53" s="601"/>
      <c r="C53" s="602" t="s">
        <v>29</v>
      </c>
      <c r="D53" s="226">
        <v>4397.198321071328</v>
      </c>
      <c r="E53" s="163">
        <v>42.66</v>
      </c>
      <c r="F53" s="612">
        <f t="shared" si="8"/>
        <v>4439.858321071328</v>
      </c>
      <c r="G53" s="226"/>
      <c r="H53" s="67"/>
      <c r="I53" s="612"/>
      <c r="J53" s="226">
        <v>24102.36</v>
      </c>
      <c r="K53" s="226"/>
      <c r="L53" s="613">
        <f t="shared" si="0"/>
        <v>28542.218321071326</v>
      </c>
      <c r="M53" s="607"/>
      <c r="N53" s="674"/>
      <c r="O53" s="673"/>
      <c r="P53" s="92">
        <v>1.665</v>
      </c>
      <c r="Q53" s="80">
        <v>103.084</v>
      </c>
      <c r="R53" s="93">
        <v>61.91231231231231</v>
      </c>
      <c r="S53" s="112"/>
      <c r="T53" s="80"/>
      <c r="U53" s="95"/>
      <c r="V53" s="80"/>
      <c r="W53" s="80"/>
      <c r="X53" s="93"/>
      <c r="Y53" s="92"/>
      <c r="Z53" s="80"/>
      <c r="AA53" s="95"/>
      <c r="AB53" s="97"/>
      <c r="AC53" s="80"/>
      <c r="AD53" s="95"/>
      <c r="AE53" s="80"/>
      <c r="AF53" s="80"/>
      <c r="AG53" s="95"/>
      <c r="AH53" s="92"/>
      <c r="AI53" s="82"/>
      <c r="AJ53" s="95"/>
      <c r="AK53" s="97">
        <v>0</v>
      </c>
      <c r="AL53" s="80">
        <v>6.93</v>
      </c>
      <c r="AM53" s="95" t="e">
        <v>#DIV/0!</v>
      </c>
      <c r="AN53" s="97">
        <v>1.665</v>
      </c>
      <c r="AO53" s="80">
        <v>96.154</v>
      </c>
      <c r="AP53" s="99">
        <v>57.75015015015015</v>
      </c>
      <c r="AQ53" s="614"/>
    </row>
    <row r="54" spans="1:43" ht="27" customHeight="1">
      <c r="A54" s="607" t="s">
        <v>78</v>
      </c>
      <c r="B54" s="1"/>
      <c r="C54" s="616" t="s">
        <v>24</v>
      </c>
      <c r="D54" s="225">
        <v>0.0015</v>
      </c>
      <c r="E54" s="158">
        <v>0.0125</v>
      </c>
      <c r="F54" s="609">
        <f t="shared" si="8"/>
        <v>0.014</v>
      </c>
      <c r="G54" s="225">
        <v>0.1182</v>
      </c>
      <c r="H54" s="40"/>
      <c r="I54" s="609">
        <f t="shared" si="9"/>
        <v>0.1182</v>
      </c>
      <c r="J54" s="225">
        <v>0.6531</v>
      </c>
      <c r="K54" s="225">
        <v>380.8326</v>
      </c>
      <c r="L54" s="610">
        <f t="shared" si="0"/>
        <v>381.6179</v>
      </c>
      <c r="M54" s="607"/>
      <c r="N54" s="677"/>
      <c r="O54" s="678"/>
      <c r="P54" s="100">
        <v>505.40540540540536</v>
      </c>
      <c r="Q54" s="93">
        <v>727.3456598502192</v>
      </c>
      <c r="R54" s="93">
        <v>143.9133123767814</v>
      </c>
      <c r="S54" s="101"/>
      <c r="T54" s="102"/>
      <c r="U54" s="93"/>
      <c r="V54" s="103"/>
      <c r="W54" s="104"/>
      <c r="X54" s="93"/>
      <c r="Y54" s="100"/>
      <c r="Z54" s="93"/>
      <c r="AA54" s="93"/>
      <c r="AB54" s="105"/>
      <c r="AC54" s="102"/>
      <c r="AD54" s="93"/>
      <c r="AE54" s="102"/>
      <c r="AF54" s="106"/>
      <c r="AG54" s="93"/>
      <c r="AH54" s="100"/>
      <c r="AI54" s="103"/>
      <c r="AJ54" s="93"/>
      <c r="AK54" s="107"/>
      <c r="AL54" s="93"/>
      <c r="AM54" s="93"/>
      <c r="AN54" s="107">
        <v>505.40540540540536</v>
      </c>
      <c r="AO54" s="104">
        <v>779.7668323730683</v>
      </c>
      <c r="AP54" s="108">
        <v>154.2854160310349</v>
      </c>
      <c r="AQ54" s="614"/>
    </row>
    <row r="55" spans="1:43" ht="27" customHeight="1">
      <c r="A55" s="600"/>
      <c r="B55" s="601"/>
      <c r="C55" s="602" t="s">
        <v>29</v>
      </c>
      <c r="D55" s="226">
        <v>0.2429999956382074</v>
      </c>
      <c r="E55" s="163">
        <v>18.225</v>
      </c>
      <c r="F55" s="612">
        <f t="shared" si="8"/>
        <v>18.46799999563821</v>
      </c>
      <c r="G55" s="226">
        <v>84.624</v>
      </c>
      <c r="H55" s="67"/>
      <c r="I55" s="612">
        <f t="shared" si="9"/>
        <v>84.624</v>
      </c>
      <c r="J55" s="226">
        <v>683.805</v>
      </c>
      <c r="K55" s="226">
        <v>206322.525</v>
      </c>
      <c r="L55" s="613">
        <f t="shared" si="0"/>
        <v>207109.42199999563</v>
      </c>
      <c r="M55" s="607"/>
      <c r="N55" s="679" t="s">
        <v>79</v>
      </c>
      <c r="O55" s="673"/>
      <c r="P55" s="83">
        <v>381.6179</v>
      </c>
      <c r="Q55" s="84">
        <v>207109.42199999563</v>
      </c>
      <c r="R55" s="85">
        <v>542.7141179698217</v>
      </c>
      <c r="S55" s="109">
        <v>0.0015</v>
      </c>
      <c r="T55" s="81">
        <v>0.2429999956382074</v>
      </c>
      <c r="U55" s="88">
        <v>161.99999709213827</v>
      </c>
      <c r="V55" s="79">
        <v>0.0125</v>
      </c>
      <c r="W55" s="79">
        <v>18.225</v>
      </c>
      <c r="X55" s="88">
        <v>1458</v>
      </c>
      <c r="Y55" s="83">
        <v>0.014</v>
      </c>
      <c r="Z55" s="84">
        <v>18.46799999563821</v>
      </c>
      <c r="AA55" s="88">
        <v>1319.1428568313006</v>
      </c>
      <c r="AB55" s="110">
        <v>0.1182</v>
      </c>
      <c r="AC55" s="79">
        <v>84.624</v>
      </c>
      <c r="AD55" s="88">
        <v>715.9390862944163</v>
      </c>
      <c r="AE55" s="79"/>
      <c r="AF55" s="79"/>
      <c r="AG55" s="88"/>
      <c r="AH55" s="83">
        <v>0.1182</v>
      </c>
      <c r="AI55" s="81">
        <v>84.624</v>
      </c>
      <c r="AJ55" s="88">
        <v>715.9390862944163</v>
      </c>
      <c r="AK55" s="110">
        <v>0.6531</v>
      </c>
      <c r="AL55" s="79">
        <v>683.805</v>
      </c>
      <c r="AM55" s="88">
        <v>1047.014239779513</v>
      </c>
      <c r="AN55" s="110">
        <v>380.8326</v>
      </c>
      <c r="AO55" s="79">
        <v>206322.525</v>
      </c>
      <c r="AP55" s="91">
        <v>541.7669732055501</v>
      </c>
      <c r="AQ55" s="614"/>
    </row>
    <row r="56" spans="1:43" ht="27" customHeight="1">
      <c r="A56" s="607" t="s">
        <v>128</v>
      </c>
      <c r="B56" s="615" t="s">
        <v>80</v>
      </c>
      <c r="C56" s="616" t="s">
        <v>24</v>
      </c>
      <c r="D56" s="225">
        <v>0.6594</v>
      </c>
      <c r="E56" s="158"/>
      <c r="F56" s="609">
        <f t="shared" si="8"/>
        <v>0.6594</v>
      </c>
      <c r="G56" s="225">
        <v>74.167</v>
      </c>
      <c r="H56" s="40"/>
      <c r="I56" s="609">
        <f t="shared" si="9"/>
        <v>74.167</v>
      </c>
      <c r="J56" s="225">
        <v>0.0036</v>
      </c>
      <c r="K56" s="225">
        <v>4.4871</v>
      </c>
      <c r="L56" s="610">
        <f t="shared" si="0"/>
        <v>79.3171</v>
      </c>
      <c r="M56" s="607"/>
      <c r="N56" s="679"/>
      <c r="O56" s="673"/>
      <c r="P56" s="449">
        <v>607.8727</v>
      </c>
      <c r="Q56" s="450">
        <v>247830.164</v>
      </c>
      <c r="R56" s="451">
        <v>407.7007636631814</v>
      </c>
      <c r="S56" s="452"/>
      <c r="T56" s="450"/>
      <c r="U56" s="454"/>
      <c r="V56" s="450">
        <v>0.0045</v>
      </c>
      <c r="W56" s="450">
        <v>5.906</v>
      </c>
      <c r="X56" s="454">
        <v>1312.4444444444446</v>
      </c>
      <c r="Y56" s="449">
        <v>0.0045</v>
      </c>
      <c r="Z56" s="450">
        <v>5.906</v>
      </c>
      <c r="AA56" s="454">
        <v>1312.4444444444446</v>
      </c>
      <c r="AB56" s="457">
        <v>0.3114</v>
      </c>
      <c r="AC56" s="450">
        <v>287.417</v>
      </c>
      <c r="AD56" s="454">
        <v>922.9833012202953</v>
      </c>
      <c r="AE56" s="450"/>
      <c r="AF56" s="450"/>
      <c r="AG56" s="454"/>
      <c r="AH56" s="449">
        <v>0.3114</v>
      </c>
      <c r="AI56" s="453">
        <v>287.417</v>
      </c>
      <c r="AJ56" s="454">
        <v>922.9833012202953</v>
      </c>
      <c r="AK56" s="457">
        <v>0.7099</v>
      </c>
      <c r="AL56" s="450">
        <v>970.607</v>
      </c>
      <c r="AM56" s="454">
        <v>1367.2446823496266</v>
      </c>
      <c r="AN56" s="457">
        <v>606.8469</v>
      </c>
      <c r="AO56" s="450">
        <v>246566.234</v>
      </c>
      <c r="AP56" s="455">
        <v>406.3071492991066</v>
      </c>
      <c r="AQ56" s="614"/>
    </row>
    <row r="57" spans="1:43" ht="27" customHeight="1">
      <c r="A57" s="611" t="s">
        <v>58</v>
      </c>
      <c r="B57" s="602"/>
      <c r="C57" s="602" t="s">
        <v>29</v>
      </c>
      <c r="D57" s="226">
        <v>597.9041892677609</v>
      </c>
      <c r="E57" s="163"/>
      <c r="F57" s="612">
        <f t="shared" si="8"/>
        <v>597.9041892677609</v>
      </c>
      <c r="G57" s="226">
        <v>40819.993</v>
      </c>
      <c r="H57" s="67"/>
      <c r="I57" s="612">
        <f t="shared" si="9"/>
        <v>40819.993</v>
      </c>
      <c r="J57" s="226">
        <v>29.254</v>
      </c>
      <c r="K57" s="226">
        <v>2600.761</v>
      </c>
      <c r="L57" s="613">
        <f t="shared" si="0"/>
        <v>44047.912189267765</v>
      </c>
      <c r="M57" s="607"/>
      <c r="N57" s="677"/>
      <c r="O57" s="678"/>
      <c r="P57" s="100">
        <v>62.779246378394696</v>
      </c>
      <c r="Q57" s="93">
        <v>83.56909371209376</v>
      </c>
      <c r="R57" s="93">
        <v>133.11579627507894</v>
      </c>
      <c r="S57" s="101"/>
      <c r="T57" s="102"/>
      <c r="U57" s="93"/>
      <c r="V57" s="103">
        <v>277.7777777777778</v>
      </c>
      <c r="W57" s="104">
        <v>308.5844903487979</v>
      </c>
      <c r="X57" s="93">
        <v>111.09041652556722</v>
      </c>
      <c r="Y57" s="100">
        <v>311.11111111111114</v>
      </c>
      <c r="Z57" s="93">
        <v>312.6989501462616</v>
      </c>
      <c r="AA57" s="93">
        <v>100.51037683272692</v>
      </c>
      <c r="AB57" s="105">
        <v>37.95761078998073</v>
      </c>
      <c r="AC57" s="102">
        <v>29.442934829881324</v>
      </c>
      <c r="AD57" s="93">
        <v>77.56793490714928</v>
      </c>
      <c r="AE57" s="102"/>
      <c r="AF57" s="106"/>
      <c r="AG57" s="93"/>
      <c r="AH57" s="100">
        <v>37.95761078998073</v>
      </c>
      <c r="AI57" s="103">
        <v>29.442934829881324</v>
      </c>
      <c r="AJ57" s="93">
        <v>77.56793490714928</v>
      </c>
      <c r="AK57" s="107">
        <v>91.9988730807156</v>
      </c>
      <c r="AL57" s="93">
        <v>70.45127430566646</v>
      </c>
      <c r="AM57" s="93">
        <v>76.57841008971461</v>
      </c>
      <c r="AN57" s="107">
        <v>62.75596035837046</v>
      </c>
      <c r="AO57" s="104">
        <v>83.67833731848296</v>
      </c>
      <c r="AP57" s="108">
        <v>133.33926664596385</v>
      </c>
      <c r="AQ57" s="614"/>
    </row>
    <row r="58" spans="1:43" ht="27" customHeight="1">
      <c r="A58" s="611" t="s">
        <v>28</v>
      </c>
      <c r="B58" s="615" t="s">
        <v>31</v>
      </c>
      <c r="C58" s="616" t="s">
        <v>24</v>
      </c>
      <c r="D58" s="225">
        <v>0.3675</v>
      </c>
      <c r="E58" s="158">
        <v>0.3646</v>
      </c>
      <c r="F58" s="609">
        <f t="shared" si="8"/>
        <v>0.7321</v>
      </c>
      <c r="G58" s="225">
        <v>0.5318</v>
      </c>
      <c r="H58" s="40"/>
      <c r="I58" s="609">
        <f t="shared" si="9"/>
        <v>0.5318</v>
      </c>
      <c r="J58" s="225">
        <v>0.2646</v>
      </c>
      <c r="K58" s="225">
        <v>0.428</v>
      </c>
      <c r="L58" s="610">
        <f t="shared" si="0"/>
        <v>1.9565</v>
      </c>
      <c r="M58" s="607"/>
      <c r="N58" s="672" t="s">
        <v>81</v>
      </c>
      <c r="O58" s="673"/>
      <c r="P58" s="459">
        <v>90.9444</v>
      </c>
      <c r="Q58" s="460">
        <v>26407.960999379655</v>
      </c>
      <c r="R58" s="461">
        <v>290.3747894249635</v>
      </c>
      <c r="S58" s="462">
        <v>0.02</v>
      </c>
      <c r="T58" s="463">
        <v>34.55999937965616</v>
      </c>
      <c r="U58" s="464">
        <v>1727.999968982808</v>
      </c>
      <c r="V58" s="465">
        <v>12.907</v>
      </c>
      <c r="W58" s="465">
        <v>2495.102</v>
      </c>
      <c r="X58" s="464">
        <v>193.31386069574648</v>
      </c>
      <c r="Y58" s="459">
        <v>12.927</v>
      </c>
      <c r="Z58" s="460">
        <v>2529.661999379656</v>
      </c>
      <c r="AA58" s="464">
        <v>195.6882493524914</v>
      </c>
      <c r="AB58" s="466">
        <v>37.7304</v>
      </c>
      <c r="AC58" s="465">
        <v>9904.589</v>
      </c>
      <c r="AD58" s="464">
        <v>262.50951487394775</v>
      </c>
      <c r="AE58" s="465"/>
      <c r="AF58" s="465"/>
      <c r="AG58" s="464"/>
      <c r="AH58" s="459">
        <v>37.7304</v>
      </c>
      <c r="AI58" s="463">
        <v>9904.589</v>
      </c>
      <c r="AJ58" s="464">
        <v>262.50951487394775</v>
      </c>
      <c r="AK58" s="466">
        <v>10.4335</v>
      </c>
      <c r="AL58" s="465">
        <v>5204.161</v>
      </c>
      <c r="AM58" s="464">
        <v>498.7934058561365</v>
      </c>
      <c r="AN58" s="466">
        <v>29.8535</v>
      </c>
      <c r="AO58" s="465">
        <v>8769.549</v>
      </c>
      <c r="AP58" s="467">
        <v>293.75279280486376</v>
      </c>
      <c r="AQ58" s="614"/>
    </row>
    <row r="59" spans="1:43" ht="27" customHeight="1">
      <c r="A59" s="611" t="s">
        <v>35</v>
      </c>
      <c r="B59" s="602" t="s">
        <v>82</v>
      </c>
      <c r="C59" s="602" t="s">
        <v>29</v>
      </c>
      <c r="D59" s="226">
        <v>45.856799176881275</v>
      </c>
      <c r="E59" s="163">
        <v>180.119</v>
      </c>
      <c r="F59" s="612">
        <f t="shared" si="8"/>
        <v>225.97579917688128</v>
      </c>
      <c r="G59" s="226">
        <v>658.395</v>
      </c>
      <c r="H59" s="67"/>
      <c r="I59" s="612">
        <f t="shared" si="9"/>
        <v>658.395</v>
      </c>
      <c r="J59" s="226">
        <v>228.78</v>
      </c>
      <c r="K59" s="226">
        <v>237.77</v>
      </c>
      <c r="L59" s="613">
        <f t="shared" si="0"/>
        <v>1350.9207991768812</v>
      </c>
      <c r="M59" s="607"/>
      <c r="N59" s="672"/>
      <c r="O59" s="673"/>
      <c r="P59" s="92">
        <v>67.99849999999999</v>
      </c>
      <c r="Q59" s="80">
        <v>23931.742013121373</v>
      </c>
      <c r="R59" s="93">
        <v>351.9451460417711</v>
      </c>
      <c r="S59" s="112">
        <v>0.159</v>
      </c>
      <c r="T59" s="80">
        <v>98.28001312137579</v>
      </c>
      <c r="U59" s="95">
        <v>618.1132900715459</v>
      </c>
      <c r="V59" s="80">
        <v>4.5706</v>
      </c>
      <c r="W59" s="80">
        <v>2523.339</v>
      </c>
      <c r="X59" s="95">
        <v>552.0804708353389</v>
      </c>
      <c r="Y59" s="92">
        <v>4.7296</v>
      </c>
      <c r="Z59" s="80">
        <v>2621.6190131213757</v>
      </c>
      <c r="AA59" s="95">
        <v>554.3003664414276</v>
      </c>
      <c r="AB59" s="97">
        <v>32.54</v>
      </c>
      <c r="AC59" s="80">
        <v>11976.451</v>
      </c>
      <c r="AD59" s="95">
        <v>368.0531960663798</v>
      </c>
      <c r="AE59" s="80"/>
      <c r="AF59" s="80"/>
      <c r="AG59" s="95"/>
      <c r="AH59" s="92">
        <v>32.54</v>
      </c>
      <c r="AI59" s="82">
        <v>11976.451</v>
      </c>
      <c r="AJ59" s="95">
        <v>368.0531960663798</v>
      </c>
      <c r="AK59" s="97">
        <v>12.0432</v>
      </c>
      <c r="AL59" s="80">
        <v>4224.346</v>
      </c>
      <c r="AM59" s="95">
        <v>350.7660754616713</v>
      </c>
      <c r="AN59" s="97">
        <v>18.6857</v>
      </c>
      <c r="AO59" s="80">
        <v>5109.326</v>
      </c>
      <c r="AP59" s="99">
        <v>273.4350867240724</v>
      </c>
      <c r="AQ59" s="614"/>
    </row>
    <row r="60" spans="1:43" ht="27" customHeight="1">
      <c r="A60" s="611"/>
      <c r="B60" s="615" t="s">
        <v>36</v>
      </c>
      <c r="C60" s="616" t="s">
        <v>24</v>
      </c>
      <c r="D60" s="233">
        <f aca="true" t="shared" si="10" ref="D60:K61">D56+D58</f>
        <v>1.0269</v>
      </c>
      <c r="E60" s="188">
        <f t="shared" si="10"/>
        <v>0.3646</v>
      </c>
      <c r="F60" s="609">
        <f t="shared" si="10"/>
        <v>1.3915</v>
      </c>
      <c r="G60" s="233">
        <f t="shared" si="10"/>
        <v>74.6988</v>
      </c>
      <c r="H60" s="45"/>
      <c r="I60" s="609">
        <f>I56+I58</f>
        <v>74.6988</v>
      </c>
      <c r="J60" s="233">
        <f t="shared" si="10"/>
        <v>0.2682</v>
      </c>
      <c r="K60" s="233">
        <f t="shared" si="10"/>
        <v>4.9151</v>
      </c>
      <c r="L60" s="610">
        <f t="shared" si="0"/>
        <v>81.2736</v>
      </c>
      <c r="M60" s="607"/>
      <c r="N60" s="683"/>
      <c r="O60" s="678"/>
      <c r="P60" s="100">
        <v>133.7447149569476</v>
      </c>
      <c r="Q60" s="93">
        <v>110.34700685349446</v>
      </c>
      <c r="R60" s="93">
        <v>82.50569518878945</v>
      </c>
      <c r="S60" s="101">
        <v>12.578616352201259</v>
      </c>
      <c r="T60" s="102">
        <v>35.1648298387736</v>
      </c>
      <c r="U60" s="93">
        <v>279.5603972182501</v>
      </c>
      <c r="V60" s="103">
        <v>282.3918085152934</v>
      </c>
      <c r="W60" s="104">
        <v>98.88096684591329</v>
      </c>
      <c r="X60" s="93">
        <v>35.01552235732016</v>
      </c>
      <c r="Y60" s="100">
        <v>273.3212110960758</v>
      </c>
      <c r="Z60" s="93">
        <v>96.49235784141523</v>
      </c>
      <c r="AA60" s="93">
        <v>35.30364784147578</v>
      </c>
      <c r="AB60" s="105">
        <v>115.95082974800248</v>
      </c>
      <c r="AC60" s="102">
        <v>82.70053457405704</v>
      </c>
      <c r="AD60" s="93">
        <v>71.32379712485995</v>
      </c>
      <c r="AE60" s="102"/>
      <c r="AF60" s="106"/>
      <c r="AG60" s="93"/>
      <c r="AH60" s="100">
        <v>115.95082974800248</v>
      </c>
      <c r="AI60" s="103">
        <v>82.70053457405704</v>
      </c>
      <c r="AJ60" s="93">
        <v>71.32379712485995</v>
      </c>
      <c r="AK60" s="107">
        <v>86.63395110933972</v>
      </c>
      <c r="AL60" s="93">
        <v>123.19447791445116</v>
      </c>
      <c r="AM60" s="93">
        <v>142.20115363198525</v>
      </c>
      <c r="AN60" s="107">
        <v>159.76655945455616</v>
      </c>
      <c r="AO60" s="104">
        <v>171.63807907344338</v>
      </c>
      <c r="AP60" s="108">
        <v>107.43054094637617</v>
      </c>
      <c r="AQ60" s="614"/>
    </row>
    <row r="61" spans="1:43" ht="27" customHeight="1">
      <c r="A61" s="600"/>
      <c r="B61" s="602"/>
      <c r="C61" s="602" t="s">
        <v>29</v>
      </c>
      <c r="D61" s="528">
        <f t="shared" si="10"/>
        <v>643.7609884446422</v>
      </c>
      <c r="E61" s="368">
        <f t="shared" si="10"/>
        <v>180.119</v>
      </c>
      <c r="F61" s="612">
        <f t="shared" si="10"/>
        <v>823.8799884446422</v>
      </c>
      <c r="G61" s="528">
        <f t="shared" si="10"/>
        <v>41478.388</v>
      </c>
      <c r="H61" s="44"/>
      <c r="I61" s="612">
        <f>I57+I59</f>
        <v>41478.388</v>
      </c>
      <c r="J61" s="528">
        <f t="shared" si="10"/>
        <v>258.034</v>
      </c>
      <c r="K61" s="528">
        <f t="shared" si="10"/>
        <v>2838.531</v>
      </c>
      <c r="L61" s="613">
        <f t="shared" si="0"/>
        <v>45398.83298844464</v>
      </c>
      <c r="M61" s="607"/>
      <c r="N61" s="672" t="s">
        <v>83</v>
      </c>
      <c r="O61" s="673"/>
      <c r="P61" s="83"/>
      <c r="Q61" s="84"/>
      <c r="R61" s="85"/>
      <c r="S61" s="109"/>
      <c r="T61" s="81"/>
      <c r="U61" s="88"/>
      <c r="V61" s="79"/>
      <c r="W61" s="79"/>
      <c r="X61" s="88"/>
      <c r="Y61" s="83"/>
      <c r="Z61" s="84"/>
      <c r="AA61" s="88"/>
      <c r="AB61" s="110"/>
      <c r="AC61" s="79"/>
      <c r="AD61" s="88"/>
      <c r="AE61" s="79"/>
      <c r="AF61" s="79"/>
      <c r="AG61" s="88"/>
      <c r="AH61" s="83"/>
      <c r="AI61" s="81"/>
      <c r="AJ61" s="88"/>
      <c r="AK61" s="110"/>
      <c r="AL61" s="79"/>
      <c r="AM61" s="88"/>
      <c r="AN61" s="110"/>
      <c r="AO61" s="79"/>
      <c r="AP61" s="91"/>
      <c r="AQ61" s="614"/>
    </row>
    <row r="62" spans="1:43" ht="27" customHeight="1">
      <c r="A62" s="607" t="s">
        <v>128</v>
      </c>
      <c r="B62" s="615" t="s">
        <v>84</v>
      </c>
      <c r="C62" s="616" t="s">
        <v>24</v>
      </c>
      <c r="D62" s="225">
        <v>0.558</v>
      </c>
      <c r="E62" s="158"/>
      <c r="F62" s="609">
        <f aca="true" t="shared" si="11" ref="F62:F69">D62+E62</f>
        <v>0.558</v>
      </c>
      <c r="G62" s="225">
        <v>0.1294</v>
      </c>
      <c r="H62" s="40"/>
      <c r="I62" s="609">
        <f>G62+H62</f>
        <v>0.1294</v>
      </c>
      <c r="J62" s="225"/>
      <c r="K62" s="225"/>
      <c r="L62" s="610">
        <f t="shared" si="0"/>
        <v>0.6874</v>
      </c>
      <c r="M62" s="607"/>
      <c r="N62" s="672"/>
      <c r="O62" s="673"/>
      <c r="P62" s="449"/>
      <c r="Q62" s="450"/>
      <c r="R62" s="451"/>
      <c r="S62" s="452"/>
      <c r="T62" s="450"/>
      <c r="U62" s="454"/>
      <c r="V62" s="450"/>
      <c r="W62" s="450"/>
      <c r="X62" s="454"/>
      <c r="Y62" s="449"/>
      <c r="Z62" s="450"/>
      <c r="AA62" s="454"/>
      <c r="AB62" s="457"/>
      <c r="AC62" s="450"/>
      <c r="AD62" s="454"/>
      <c r="AE62" s="450"/>
      <c r="AF62" s="450"/>
      <c r="AG62" s="454"/>
      <c r="AH62" s="449"/>
      <c r="AI62" s="453"/>
      <c r="AJ62" s="454"/>
      <c r="AK62" s="457"/>
      <c r="AL62" s="450"/>
      <c r="AM62" s="454"/>
      <c r="AN62" s="457"/>
      <c r="AO62" s="450"/>
      <c r="AP62" s="455"/>
      <c r="AQ62" s="614"/>
    </row>
    <row r="63" spans="1:43" ht="27" customHeight="1" thickBot="1">
      <c r="A63" s="611" t="s">
        <v>85</v>
      </c>
      <c r="B63" s="602"/>
      <c r="C63" s="602" t="s">
        <v>29</v>
      </c>
      <c r="D63" s="226">
        <v>42.184799242792806</v>
      </c>
      <c r="E63" s="163"/>
      <c r="F63" s="612">
        <f t="shared" si="11"/>
        <v>42.184799242792806</v>
      </c>
      <c r="G63" s="226">
        <v>3.445</v>
      </c>
      <c r="H63" s="67"/>
      <c r="I63" s="612">
        <f>G63+H63</f>
        <v>3.445</v>
      </c>
      <c r="J63" s="226"/>
      <c r="K63" s="226"/>
      <c r="L63" s="613">
        <f t="shared" si="0"/>
        <v>45.62979924279281</v>
      </c>
      <c r="M63" s="607"/>
      <c r="N63" s="684"/>
      <c r="O63" s="685"/>
      <c r="P63" s="116"/>
      <c r="Q63" s="117"/>
      <c r="R63" s="117"/>
      <c r="S63" s="132"/>
      <c r="T63" s="130"/>
      <c r="U63" s="117"/>
      <c r="V63" s="130"/>
      <c r="W63" s="133"/>
      <c r="X63" s="117"/>
      <c r="Y63" s="116"/>
      <c r="Z63" s="117"/>
      <c r="AA63" s="117"/>
      <c r="AB63" s="134"/>
      <c r="AC63" s="130"/>
      <c r="AD63" s="117"/>
      <c r="AE63" s="130"/>
      <c r="AF63" s="135"/>
      <c r="AG63" s="117"/>
      <c r="AH63" s="116"/>
      <c r="AI63" s="130"/>
      <c r="AJ63" s="117"/>
      <c r="AK63" s="134"/>
      <c r="AL63" s="117"/>
      <c r="AM63" s="117"/>
      <c r="AN63" s="134"/>
      <c r="AO63" s="133"/>
      <c r="AP63" s="136"/>
      <c r="AQ63" s="614"/>
    </row>
    <row r="64" spans="1:43" ht="27" customHeight="1" thickTop="1">
      <c r="A64" s="611" t="s">
        <v>128</v>
      </c>
      <c r="B64" s="615" t="s">
        <v>86</v>
      </c>
      <c r="C64" s="616" t="s">
        <v>24</v>
      </c>
      <c r="D64" s="225">
        <v>0</v>
      </c>
      <c r="E64" s="158">
        <v>13.18</v>
      </c>
      <c r="F64" s="609">
        <f t="shared" si="11"/>
        <v>13.18</v>
      </c>
      <c r="G64" s="225"/>
      <c r="H64" s="40"/>
      <c r="I64" s="609"/>
      <c r="J64" s="225">
        <v>458.348</v>
      </c>
      <c r="K64" s="225"/>
      <c r="L64" s="610">
        <f t="shared" si="0"/>
        <v>471.528</v>
      </c>
      <c r="M64" s="607"/>
      <c r="N64" s="674" t="s">
        <v>87</v>
      </c>
      <c r="O64" s="673"/>
      <c r="P64" s="459">
        <v>16831.601200000005</v>
      </c>
      <c r="Q64" s="460">
        <v>4892146.226000001</v>
      </c>
      <c r="R64" s="461">
        <v>290.6524559291483</v>
      </c>
      <c r="S64" s="462">
        <v>376.3336</v>
      </c>
      <c r="T64" s="463">
        <v>258499.21899999998</v>
      </c>
      <c r="U64" s="464">
        <v>686.8884920187833</v>
      </c>
      <c r="V64" s="463">
        <v>1370.0314</v>
      </c>
      <c r="W64" s="463">
        <v>355629.34400000004</v>
      </c>
      <c r="X64" s="464">
        <v>259.5775133329061</v>
      </c>
      <c r="Y64" s="459">
        <v>1746.365</v>
      </c>
      <c r="Z64" s="460">
        <v>614128.5630000001</v>
      </c>
      <c r="AA64" s="464">
        <v>351.6610576826723</v>
      </c>
      <c r="AB64" s="473">
        <v>6818.2666</v>
      </c>
      <c r="AC64" s="463">
        <v>1416232.5040000004</v>
      </c>
      <c r="AD64" s="464">
        <v>207.71151776318052</v>
      </c>
      <c r="AE64" s="463"/>
      <c r="AF64" s="463"/>
      <c r="AG64" s="464"/>
      <c r="AH64" s="459">
        <v>6818.2666</v>
      </c>
      <c r="AI64" s="463">
        <v>1416232.5040000004</v>
      </c>
      <c r="AJ64" s="464">
        <v>207.71151776318052</v>
      </c>
      <c r="AK64" s="473">
        <v>5799.505700000001</v>
      </c>
      <c r="AL64" s="463">
        <v>2221554.5400000005</v>
      </c>
      <c r="AM64" s="464">
        <v>383.0592907254148</v>
      </c>
      <c r="AN64" s="473">
        <v>2467.463900000001</v>
      </c>
      <c r="AO64" s="463">
        <v>640230.6190000001</v>
      </c>
      <c r="AP64" s="467">
        <v>259.46909253667286</v>
      </c>
      <c r="AQ64" s="614"/>
    </row>
    <row r="65" spans="1:43" ht="27" customHeight="1">
      <c r="A65" s="611" t="s">
        <v>88</v>
      </c>
      <c r="B65" s="602" t="s">
        <v>89</v>
      </c>
      <c r="C65" s="602" t="s">
        <v>29</v>
      </c>
      <c r="D65" s="226">
        <v>0.5399999903071275</v>
      </c>
      <c r="E65" s="163">
        <v>1138.752</v>
      </c>
      <c r="F65" s="612">
        <f t="shared" si="11"/>
        <v>1139.291999990307</v>
      </c>
      <c r="G65" s="226"/>
      <c r="H65" s="67"/>
      <c r="I65" s="612"/>
      <c r="J65" s="226">
        <v>73174.011</v>
      </c>
      <c r="K65" s="226"/>
      <c r="L65" s="613">
        <f t="shared" si="0"/>
        <v>74313.30299999031</v>
      </c>
      <c r="M65" s="607"/>
      <c r="N65" s="672"/>
      <c r="O65" s="686"/>
      <c r="P65" s="92">
        <v>14865.447499999998</v>
      </c>
      <c r="Q65" s="80">
        <v>4531952.866</v>
      </c>
      <c r="R65" s="93">
        <v>304.8648798497321</v>
      </c>
      <c r="S65" s="112">
        <v>345.15719999999993</v>
      </c>
      <c r="T65" s="80">
        <v>294359.721</v>
      </c>
      <c r="U65" s="95">
        <v>852.8279896812237</v>
      </c>
      <c r="V65" s="80">
        <v>761.8193</v>
      </c>
      <c r="W65" s="80">
        <v>456201.442</v>
      </c>
      <c r="X65" s="95">
        <v>598.8315628128612</v>
      </c>
      <c r="Y65" s="92">
        <v>1106.9765</v>
      </c>
      <c r="Z65" s="80">
        <v>750561.163</v>
      </c>
      <c r="AA65" s="95">
        <v>678.0280909305662</v>
      </c>
      <c r="AB65" s="97">
        <v>4810.693199999999</v>
      </c>
      <c r="AC65" s="80">
        <v>901178.494</v>
      </c>
      <c r="AD65" s="111">
        <v>187.3281991875932</v>
      </c>
      <c r="AE65" s="80"/>
      <c r="AF65" s="80"/>
      <c r="AG65" s="95"/>
      <c r="AH65" s="92">
        <v>4810.693199999999</v>
      </c>
      <c r="AI65" s="82">
        <v>901178.494</v>
      </c>
      <c r="AJ65" s="95">
        <v>187.3281991875932</v>
      </c>
      <c r="AK65" s="97">
        <v>6303.6508</v>
      </c>
      <c r="AL65" s="80">
        <v>2257972.3310000007</v>
      </c>
      <c r="AM65" s="95">
        <v>358.2007320265901</v>
      </c>
      <c r="AN65" s="97">
        <v>2644.127</v>
      </c>
      <c r="AO65" s="80">
        <v>622240.8779999999</v>
      </c>
      <c r="AP65" s="99">
        <v>235.32942177134453</v>
      </c>
      <c r="AQ65" s="614"/>
    </row>
    <row r="66" spans="1:43" ht="27" customHeight="1" thickBot="1">
      <c r="A66" s="611" t="s">
        <v>128</v>
      </c>
      <c r="B66" s="615" t="s">
        <v>90</v>
      </c>
      <c r="C66" s="616" t="s">
        <v>24</v>
      </c>
      <c r="D66" s="225"/>
      <c r="E66" s="158"/>
      <c r="F66" s="609"/>
      <c r="G66" s="225"/>
      <c r="H66" s="40"/>
      <c r="I66" s="609"/>
      <c r="J66" s="225">
        <v>211.682</v>
      </c>
      <c r="K66" s="225"/>
      <c r="L66" s="610">
        <f t="shared" si="0"/>
        <v>211.682</v>
      </c>
      <c r="M66" s="607"/>
      <c r="N66" s="687"/>
      <c r="O66" s="688"/>
      <c r="P66" s="118">
        <v>113.22633375147304</v>
      </c>
      <c r="Q66" s="119">
        <v>107.94786200673607</v>
      </c>
      <c r="R66" s="119">
        <v>95.3381235885258</v>
      </c>
      <c r="S66" s="120">
        <v>109.03252199287748</v>
      </c>
      <c r="T66" s="121">
        <v>87.81745617974681</v>
      </c>
      <c r="U66" s="121">
        <v>80.54244235998088</v>
      </c>
      <c r="V66" s="122">
        <v>179.83679331831053</v>
      </c>
      <c r="W66" s="121">
        <v>77.95445416413219</v>
      </c>
      <c r="X66" s="121">
        <v>43.34733328243518</v>
      </c>
      <c r="Y66" s="123">
        <v>157.7598982453557</v>
      </c>
      <c r="Z66" s="121">
        <v>81.82258732190758</v>
      </c>
      <c r="AA66" s="121">
        <v>51.86526375331023</v>
      </c>
      <c r="AB66" s="124">
        <v>141.73147853203363</v>
      </c>
      <c r="AC66" s="122">
        <v>157.15338453249868</v>
      </c>
      <c r="AD66" s="121">
        <v>110.88107325217766</v>
      </c>
      <c r="AE66" s="121"/>
      <c r="AF66" s="121"/>
      <c r="AG66" s="121"/>
      <c r="AH66" s="123">
        <v>141.73147853203363</v>
      </c>
      <c r="AI66" s="122">
        <v>157.15338453249868</v>
      </c>
      <c r="AJ66" s="121">
        <v>110.88107325217766</v>
      </c>
      <c r="AK66" s="139">
        <v>92.00233141087068</v>
      </c>
      <c r="AL66" s="125">
        <v>98.38714626835699</v>
      </c>
      <c r="AM66" s="126">
        <v>106.93984028401688</v>
      </c>
      <c r="AN66" s="127">
        <v>93.31866056358115</v>
      </c>
      <c r="AO66" s="119">
        <v>102.8911216919439</v>
      </c>
      <c r="AP66" s="128">
        <v>110.25782096587284</v>
      </c>
      <c r="AQ66" s="614"/>
    </row>
    <row r="67" spans="1:43" ht="27" customHeight="1">
      <c r="A67" s="611" t="s">
        <v>35</v>
      </c>
      <c r="B67" s="602"/>
      <c r="C67" s="602" t="s">
        <v>29</v>
      </c>
      <c r="D67" s="226"/>
      <c r="E67" s="163"/>
      <c r="F67" s="612"/>
      <c r="G67" s="226"/>
      <c r="H67" s="67"/>
      <c r="I67" s="612"/>
      <c r="J67" s="226">
        <v>26597.567</v>
      </c>
      <c r="K67" s="226"/>
      <c r="L67" s="613">
        <f t="shared" si="0"/>
        <v>26597.567</v>
      </c>
      <c r="M67" s="607"/>
      <c r="N67" s="669"/>
      <c r="O67" s="668"/>
      <c r="P67" s="620"/>
      <c r="Q67" s="620"/>
      <c r="R67" s="620"/>
      <c r="S67" s="620"/>
      <c r="T67" s="620"/>
      <c r="U67" s="620"/>
      <c r="V67" s="620"/>
      <c r="W67" s="620"/>
      <c r="X67" s="620"/>
      <c r="Y67" s="620"/>
      <c r="Z67" s="620"/>
      <c r="AA67" s="620"/>
      <c r="AB67" s="620"/>
      <c r="AC67" s="620"/>
      <c r="AD67" s="620"/>
      <c r="AE67" s="620"/>
      <c r="AF67" s="620"/>
      <c r="AG67" s="620"/>
      <c r="AH67" s="620"/>
      <c r="AI67" s="620"/>
      <c r="AJ67" s="620"/>
      <c r="AK67" s="620"/>
      <c r="AL67" s="620"/>
      <c r="AM67" s="620"/>
      <c r="AN67" s="620"/>
      <c r="AO67" s="620"/>
      <c r="AP67" s="620"/>
      <c r="AQ67" s="620"/>
    </row>
    <row r="68" spans="1:43" ht="27" customHeight="1">
      <c r="A68" s="607"/>
      <c r="B68" s="615" t="s">
        <v>31</v>
      </c>
      <c r="C68" s="616" t="s">
        <v>24</v>
      </c>
      <c r="D68" s="225"/>
      <c r="E68" s="158">
        <v>0.209</v>
      </c>
      <c r="F68" s="609">
        <f t="shared" si="11"/>
        <v>0.209</v>
      </c>
      <c r="G68" s="225"/>
      <c r="H68" s="40"/>
      <c r="I68" s="609"/>
      <c r="J68" s="225">
        <v>71.5323</v>
      </c>
      <c r="K68" s="225"/>
      <c r="L68" s="610">
        <f t="shared" si="0"/>
        <v>71.74130000000001</v>
      </c>
      <c r="M68" s="607"/>
      <c r="N68" s="669"/>
      <c r="O68" s="668"/>
      <c r="P68" s="577"/>
      <c r="Q68" s="577"/>
      <c r="R68" s="577"/>
      <c r="S68" s="577"/>
      <c r="T68" s="577"/>
      <c r="U68" s="577"/>
      <c r="V68" s="577"/>
      <c r="W68" s="577"/>
      <c r="X68" s="577"/>
      <c r="Y68" s="577"/>
      <c r="Z68" s="577"/>
      <c r="AA68" s="577"/>
      <c r="AB68" s="577"/>
      <c r="AC68" s="577"/>
      <c r="AD68" s="577"/>
      <c r="AE68" s="577"/>
      <c r="AF68" s="577"/>
      <c r="AG68" s="577"/>
      <c r="AH68" s="577"/>
      <c r="AI68" s="577"/>
      <c r="AJ68" s="577"/>
      <c r="AK68" s="577"/>
      <c r="AL68" s="577"/>
      <c r="AM68" s="577"/>
      <c r="AN68" s="577"/>
      <c r="AO68" s="577"/>
      <c r="AP68" s="577"/>
      <c r="AQ68" s="577"/>
    </row>
    <row r="69" spans="1:43" ht="27" customHeight="1" thickBot="1">
      <c r="A69" s="621" t="s">
        <v>128</v>
      </c>
      <c r="B69" s="622" t="s">
        <v>89</v>
      </c>
      <c r="C69" s="622" t="s">
        <v>29</v>
      </c>
      <c r="D69" s="229"/>
      <c r="E69" s="196">
        <v>8.975</v>
      </c>
      <c r="F69" s="623">
        <f t="shared" si="11"/>
        <v>8.975</v>
      </c>
      <c r="G69" s="229"/>
      <c r="H69" s="69"/>
      <c r="I69" s="623"/>
      <c r="J69" s="229">
        <v>11097.88</v>
      </c>
      <c r="K69" s="229"/>
      <c r="L69" s="624">
        <f t="shared" si="0"/>
        <v>11106.855</v>
      </c>
      <c r="M69" s="607"/>
      <c r="N69" s="669"/>
      <c r="O69" s="668"/>
      <c r="P69" s="577"/>
      <c r="Q69" s="577"/>
      <c r="R69" s="577"/>
      <c r="S69" s="577"/>
      <c r="T69" s="577"/>
      <c r="U69" s="577"/>
      <c r="V69" s="577"/>
      <c r="W69" s="577"/>
      <c r="X69" s="577"/>
      <c r="Y69" s="577"/>
      <c r="Z69" s="577"/>
      <c r="AA69" s="577"/>
      <c r="AB69" s="577"/>
      <c r="AC69" s="577"/>
      <c r="AD69" s="577"/>
      <c r="AE69" s="577"/>
      <c r="AF69" s="577"/>
      <c r="AG69" s="577"/>
      <c r="AH69" s="577"/>
      <c r="AI69" s="577"/>
      <c r="AJ69" s="577"/>
      <c r="AK69" s="577"/>
      <c r="AL69" s="577"/>
      <c r="AM69" s="577"/>
      <c r="AN69" s="577"/>
      <c r="AO69" s="577"/>
      <c r="AP69" s="577"/>
      <c r="AQ69" s="577"/>
    </row>
    <row r="70" spans="1:43" ht="27" customHeight="1">
      <c r="A70" s="1"/>
      <c r="B70" s="1"/>
      <c r="C70" s="1"/>
      <c r="D70" s="551"/>
      <c r="E70" s="550"/>
      <c r="F70" s="626"/>
      <c r="G70" s="551"/>
      <c r="H70" s="6"/>
      <c r="I70" s="626"/>
      <c r="J70" s="551"/>
      <c r="K70" s="551"/>
      <c r="L70" s="6"/>
      <c r="M70" s="1"/>
      <c r="N70" s="666"/>
      <c r="O70" s="66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Q70" s="576"/>
    </row>
    <row r="71" spans="1:43" ht="27" customHeight="1" thickBot="1">
      <c r="A71" s="38"/>
      <c r="B71" s="810" t="s">
        <v>164</v>
      </c>
      <c r="C71" s="38"/>
      <c r="D71" s="554"/>
      <c r="E71" s="553"/>
      <c r="F71" s="141"/>
      <c r="G71" s="554"/>
      <c r="H71" s="141"/>
      <c r="I71" s="141"/>
      <c r="J71" s="554"/>
      <c r="K71" s="208"/>
      <c r="L71" s="65" t="s">
        <v>131</v>
      </c>
      <c r="M71" s="1"/>
      <c r="N71" s="666"/>
      <c r="AQ71" s="576"/>
    </row>
    <row r="72" spans="1:43" ht="27" customHeight="1">
      <c r="A72" s="600"/>
      <c r="B72" s="601"/>
      <c r="C72" s="601"/>
      <c r="D72" s="559" t="s">
        <v>4</v>
      </c>
      <c r="E72" s="555" t="s">
        <v>5</v>
      </c>
      <c r="F72" s="628" t="s">
        <v>6</v>
      </c>
      <c r="G72" s="559" t="s">
        <v>7</v>
      </c>
      <c r="H72" s="629" t="s">
        <v>8</v>
      </c>
      <c r="I72" s="628" t="s">
        <v>9</v>
      </c>
      <c r="J72" s="559" t="s">
        <v>10</v>
      </c>
      <c r="K72" s="584" t="s">
        <v>11</v>
      </c>
      <c r="L72" s="630" t="s">
        <v>12</v>
      </c>
      <c r="M72" s="607"/>
      <c r="N72" s="666"/>
      <c r="AQ72" s="576"/>
    </row>
    <row r="73" spans="1:43" ht="27" customHeight="1">
      <c r="A73" s="611" t="s">
        <v>85</v>
      </c>
      <c r="B73" s="615" t="s">
        <v>36</v>
      </c>
      <c r="C73" s="616" t="s">
        <v>24</v>
      </c>
      <c r="D73" s="233">
        <f aca="true" t="shared" si="12" ref="D73:J74">D62+D64+D66+D68</f>
        <v>0.558</v>
      </c>
      <c r="E73" s="188">
        <f t="shared" si="12"/>
        <v>13.389</v>
      </c>
      <c r="F73" s="609">
        <f>F62+F64+F66+F68</f>
        <v>13.947</v>
      </c>
      <c r="G73" s="233">
        <f t="shared" si="12"/>
        <v>0.1294</v>
      </c>
      <c r="H73" s="45"/>
      <c r="I73" s="609">
        <f>I62+I64+I66+I68</f>
        <v>0.1294</v>
      </c>
      <c r="J73" s="233">
        <f t="shared" si="12"/>
        <v>741.5622999999999</v>
      </c>
      <c r="K73" s="233"/>
      <c r="L73" s="610">
        <f aca="true" t="shared" si="13" ref="L73:L136">F73+J73+I73+K73</f>
        <v>755.6387</v>
      </c>
      <c r="M73" s="607"/>
      <c r="N73" s="666"/>
      <c r="AQ73" s="576"/>
    </row>
    <row r="74" spans="1:43" ht="27" customHeight="1">
      <c r="A74" s="604" t="s">
        <v>88</v>
      </c>
      <c r="B74" s="602"/>
      <c r="C74" s="602" t="s">
        <v>29</v>
      </c>
      <c r="D74" s="528">
        <f t="shared" si="12"/>
        <v>42.72479923309994</v>
      </c>
      <c r="E74" s="368">
        <f t="shared" si="12"/>
        <v>1147.7269999999999</v>
      </c>
      <c r="F74" s="612">
        <f>F63+F65+F67+F69</f>
        <v>1190.4517992330998</v>
      </c>
      <c r="G74" s="528">
        <f t="shared" si="12"/>
        <v>3.445</v>
      </c>
      <c r="H74" s="44"/>
      <c r="I74" s="612">
        <f>I63+I65+I67+I69</f>
        <v>3.445</v>
      </c>
      <c r="J74" s="528">
        <f t="shared" si="12"/>
        <v>110869.458</v>
      </c>
      <c r="K74" s="528"/>
      <c r="L74" s="613">
        <f t="shared" si="13"/>
        <v>112063.3547992331</v>
      </c>
      <c r="M74" s="607"/>
      <c r="N74" s="666"/>
      <c r="AQ74" s="576"/>
    </row>
    <row r="75" spans="1:43" ht="27" customHeight="1">
      <c r="A75" s="607" t="s">
        <v>128</v>
      </c>
      <c r="B75" s="615" t="s">
        <v>71</v>
      </c>
      <c r="C75" s="616" t="s">
        <v>24</v>
      </c>
      <c r="D75" s="225">
        <v>11.9636</v>
      </c>
      <c r="E75" s="158">
        <v>11.6625</v>
      </c>
      <c r="F75" s="609">
        <f aca="true" t="shared" si="14" ref="F75:F124">D75+E75</f>
        <v>23.6261</v>
      </c>
      <c r="G75" s="225">
        <v>72.1014</v>
      </c>
      <c r="H75" s="40"/>
      <c r="I75" s="609">
        <f aca="true" t="shared" si="15" ref="I75:I133">G75+H75</f>
        <v>72.1014</v>
      </c>
      <c r="J75" s="225">
        <v>3.2992</v>
      </c>
      <c r="K75" s="225">
        <v>2.6398</v>
      </c>
      <c r="L75" s="610">
        <f t="shared" si="13"/>
        <v>101.6665</v>
      </c>
      <c r="M75" s="607"/>
      <c r="N75" s="666"/>
      <c r="AQ75" s="576"/>
    </row>
    <row r="76" spans="1:43" ht="27" customHeight="1">
      <c r="A76" s="611" t="s">
        <v>52</v>
      </c>
      <c r="B76" s="602"/>
      <c r="C76" s="602" t="s">
        <v>29</v>
      </c>
      <c r="D76" s="226">
        <v>13942.01998974403</v>
      </c>
      <c r="E76" s="163">
        <v>15891.034</v>
      </c>
      <c r="F76" s="612">
        <f t="shared" si="14"/>
        <v>29833.053989744032</v>
      </c>
      <c r="G76" s="226">
        <v>58972.058</v>
      </c>
      <c r="H76" s="67"/>
      <c r="I76" s="612">
        <f t="shared" si="15"/>
        <v>58972.058</v>
      </c>
      <c r="J76" s="226">
        <v>5146.499</v>
      </c>
      <c r="K76" s="226">
        <v>2439.855</v>
      </c>
      <c r="L76" s="613">
        <f t="shared" si="13"/>
        <v>96391.46598974401</v>
      </c>
      <c r="M76" s="607"/>
      <c r="N76" s="666"/>
      <c r="AQ76" s="576"/>
    </row>
    <row r="77" spans="1:43" ht="27" customHeight="1">
      <c r="A77" s="611" t="s">
        <v>128</v>
      </c>
      <c r="B77" s="615" t="s">
        <v>92</v>
      </c>
      <c r="C77" s="616" t="s">
        <v>24</v>
      </c>
      <c r="D77" s="225"/>
      <c r="E77" s="158"/>
      <c r="F77" s="609"/>
      <c r="G77" s="225">
        <v>0.065</v>
      </c>
      <c r="H77" s="40"/>
      <c r="I77" s="609">
        <f t="shared" si="15"/>
        <v>0.065</v>
      </c>
      <c r="J77" s="225"/>
      <c r="K77" s="225">
        <v>0.006</v>
      </c>
      <c r="L77" s="610">
        <f t="shared" si="13"/>
        <v>0.07100000000000001</v>
      </c>
      <c r="M77" s="607"/>
      <c r="N77" s="666"/>
      <c r="AQ77" s="576"/>
    </row>
    <row r="78" spans="1:43" ht="27" customHeight="1">
      <c r="A78" s="611" t="s">
        <v>128</v>
      </c>
      <c r="B78" s="602"/>
      <c r="C78" s="602" t="s">
        <v>29</v>
      </c>
      <c r="D78" s="226"/>
      <c r="E78" s="163"/>
      <c r="F78" s="612"/>
      <c r="G78" s="226">
        <v>18.036</v>
      </c>
      <c r="H78" s="67"/>
      <c r="I78" s="612">
        <f t="shared" si="15"/>
        <v>18.036</v>
      </c>
      <c r="J78" s="226"/>
      <c r="K78" s="226">
        <v>0.351</v>
      </c>
      <c r="L78" s="613">
        <f t="shared" si="13"/>
        <v>18.387</v>
      </c>
      <c r="M78" s="607"/>
      <c r="N78" s="666"/>
      <c r="AQ78" s="576"/>
    </row>
    <row r="79" spans="1:43" ht="27" customHeight="1">
      <c r="A79" s="611" t="s">
        <v>93</v>
      </c>
      <c r="B79" s="615" t="s">
        <v>94</v>
      </c>
      <c r="C79" s="616" t="s">
        <v>24</v>
      </c>
      <c r="D79" s="225"/>
      <c r="E79" s="158"/>
      <c r="F79" s="609"/>
      <c r="G79" s="225"/>
      <c r="H79" s="40"/>
      <c r="I79" s="609"/>
      <c r="J79" s="225"/>
      <c r="K79" s="225">
        <v>0.844</v>
      </c>
      <c r="L79" s="610">
        <f t="shared" si="13"/>
        <v>0.844</v>
      </c>
      <c r="M79" s="607"/>
      <c r="N79" s="666"/>
      <c r="AQ79" s="576"/>
    </row>
    <row r="80" spans="1:43" ht="27" customHeight="1">
      <c r="A80" s="611"/>
      <c r="B80" s="602" t="s">
        <v>95</v>
      </c>
      <c r="C80" s="602" t="s">
        <v>29</v>
      </c>
      <c r="D80" s="226"/>
      <c r="E80" s="163"/>
      <c r="F80" s="612"/>
      <c r="G80" s="226"/>
      <c r="H80" s="67"/>
      <c r="I80" s="612"/>
      <c r="J80" s="226"/>
      <c r="K80" s="226">
        <v>560.256</v>
      </c>
      <c r="L80" s="613">
        <f t="shared" si="13"/>
        <v>560.256</v>
      </c>
      <c r="M80" s="607"/>
      <c r="N80" s="666"/>
      <c r="AQ80" s="576"/>
    </row>
    <row r="81" spans="1:43" ht="27" customHeight="1">
      <c r="A81" s="611"/>
      <c r="B81" s="615" t="s">
        <v>96</v>
      </c>
      <c r="C81" s="616" t="s">
        <v>24</v>
      </c>
      <c r="D81" s="225"/>
      <c r="E81" s="158"/>
      <c r="F81" s="609"/>
      <c r="G81" s="225"/>
      <c r="H81" s="40"/>
      <c r="I81" s="609"/>
      <c r="J81" s="225"/>
      <c r="K81" s="225"/>
      <c r="L81" s="610"/>
      <c r="M81" s="607"/>
      <c r="N81" s="666"/>
      <c r="AQ81" s="576"/>
    </row>
    <row r="82" spans="1:43" ht="27" customHeight="1">
      <c r="A82" s="611" t="s">
        <v>28</v>
      </c>
      <c r="B82" s="602"/>
      <c r="C82" s="602" t="s">
        <v>29</v>
      </c>
      <c r="D82" s="226"/>
      <c r="E82" s="163"/>
      <c r="F82" s="612"/>
      <c r="G82" s="226"/>
      <c r="H82" s="67"/>
      <c r="I82" s="612"/>
      <c r="J82" s="226"/>
      <c r="K82" s="226"/>
      <c r="L82" s="613"/>
      <c r="M82" s="607"/>
      <c r="N82" s="666"/>
      <c r="AQ82" s="576"/>
    </row>
    <row r="83" spans="1:43" ht="27" customHeight="1">
      <c r="A83" s="611"/>
      <c r="B83" s="615" t="s">
        <v>31</v>
      </c>
      <c r="C83" s="616" t="s">
        <v>24</v>
      </c>
      <c r="D83" s="225">
        <v>1.9519</v>
      </c>
      <c r="E83" s="158">
        <v>2.0998</v>
      </c>
      <c r="F83" s="609">
        <f t="shared" si="14"/>
        <v>4.0517</v>
      </c>
      <c r="G83" s="225">
        <v>90.8029</v>
      </c>
      <c r="H83" s="40"/>
      <c r="I83" s="609">
        <f t="shared" si="15"/>
        <v>90.8029</v>
      </c>
      <c r="J83" s="225">
        <v>1.1589</v>
      </c>
      <c r="K83" s="225">
        <v>0.3363</v>
      </c>
      <c r="L83" s="610">
        <f t="shared" si="13"/>
        <v>96.34979999999999</v>
      </c>
      <c r="M83" s="607"/>
      <c r="N83" s="666"/>
      <c r="AQ83" s="576"/>
    </row>
    <row r="84" spans="1:43" ht="27" customHeight="1">
      <c r="A84" s="611"/>
      <c r="B84" s="602" t="s">
        <v>97</v>
      </c>
      <c r="C84" s="602" t="s">
        <v>29</v>
      </c>
      <c r="D84" s="226">
        <v>2233.5598399081277</v>
      </c>
      <c r="E84" s="163">
        <v>2608.199</v>
      </c>
      <c r="F84" s="612">
        <f t="shared" si="14"/>
        <v>4841.758839908128</v>
      </c>
      <c r="G84" s="226">
        <v>35812.063</v>
      </c>
      <c r="H84" s="67"/>
      <c r="I84" s="612">
        <f t="shared" si="15"/>
        <v>35812.063</v>
      </c>
      <c r="J84" s="226">
        <v>1998.033</v>
      </c>
      <c r="K84" s="226">
        <v>171.792</v>
      </c>
      <c r="L84" s="613">
        <f t="shared" si="13"/>
        <v>42823.646839908135</v>
      </c>
      <c r="M84" s="607"/>
      <c r="N84" s="666"/>
      <c r="AQ84" s="576"/>
    </row>
    <row r="85" spans="1:43" ht="27" customHeight="1">
      <c r="A85" s="611" t="s">
        <v>35</v>
      </c>
      <c r="B85" s="615" t="s">
        <v>36</v>
      </c>
      <c r="C85" s="616" t="s">
        <v>24</v>
      </c>
      <c r="D85" s="566">
        <f aca="true" t="shared" si="16" ref="D85:K86">D75+D77+D79+D81+D83</f>
        <v>13.9155</v>
      </c>
      <c r="E85" s="188">
        <f t="shared" si="16"/>
        <v>13.7623</v>
      </c>
      <c r="F85" s="609">
        <f t="shared" si="16"/>
        <v>27.6778</v>
      </c>
      <c r="G85" s="566">
        <f t="shared" si="16"/>
        <v>162.96929999999998</v>
      </c>
      <c r="H85" s="45"/>
      <c r="I85" s="609">
        <f>I75+I77+I79+I81+I83</f>
        <v>162.96929999999998</v>
      </c>
      <c r="J85" s="233">
        <f t="shared" si="16"/>
        <v>4.4581</v>
      </c>
      <c r="K85" s="233">
        <f t="shared" si="16"/>
        <v>3.8261</v>
      </c>
      <c r="L85" s="610">
        <f t="shared" si="13"/>
        <v>198.93129999999996</v>
      </c>
      <c r="M85" s="607"/>
      <c r="N85" s="666"/>
      <c r="AQ85" s="576"/>
    </row>
    <row r="86" spans="1:43" ht="27" customHeight="1">
      <c r="A86" s="600"/>
      <c r="B86" s="602"/>
      <c r="C86" s="602" t="s">
        <v>29</v>
      </c>
      <c r="D86" s="528">
        <f t="shared" si="16"/>
        <v>16175.579829652159</v>
      </c>
      <c r="E86" s="368">
        <f t="shared" si="16"/>
        <v>18499.233</v>
      </c>
      <c r="F86" s="612">
        <f t="shared" si="16"/>
        <v>34674.81282965216</v>
      </c>
      <c r="G86" s="528">
        <f t="shared" si="16"/>
        <v>94802.157</v>
      </c>
      <c r="H86" s="44"/>
      <c r="I86" s="612">
        <f>I76+I78+I80+I82+I84</f>
        <v>94802.157</v>
      </c>
      <c r="J86" s="528">
        <f t="shared" si="16"/>
        <v>7144.531999999999</v>
      </c>
      <c r="K86" s="528">
        <f t="shared" si="16"/>
        <v>3172.254</v>
      </c>
      <c r="L86" s="613">
        <f t="shared" si="13"/>
        <v>139793.75582965216</v>
      </c>
      <c r="M86" s="607"/>
      <c r="N86" s="666"/>
      <c r="AQ86" s="576"/>
    </row>
    <row r="87" spans="1:43" ht="27" customHeight="1">
      <c r="A87" s="607" t="s">
        <v>98</v>
      </c>
      <c r="B87" s="1"/>
      <c r="C87" s="616" t="s">
        <v>24</v>
      </c>
      <c r="D87" s="225">
        <v>0.0735</v>
      </c>
      <c r="E87" s="158">
        <v>2.3436</v>
      </c>
      <c r="F87" s="609">
        <f t="shared" si="14"/>
        <v>2.4171</v>
      </c>
      <c r="G87" s="225">
        <v>18.237</v>
      </c>
      <c r="H87" s="40"/>
      <c r="I87" s="609">
        <f t="shared" si="15"/>
        <v>18.237</v>
      </c>
      <c r="J87" s="225">
        <v>7.9309</v>
      </c>
      <c r="K87" s="225">
        <v>4.8843</v>
      </c>
      <c r="L87" s="610">
        <f t="shared" si="13"/>
        <v>33.469300000000004</v>
      </c>
      <c r="M87" s="607"/>
      <c r="N87" s="666"/>
      <c r="AQ87" s="576"/>
    </row>
    <row r="88" spans="1:43" ht="27" customHeight="1">
      <c r="A88" s="600"/>
      <c r="B88" s="601"/>
      <c r="C88" s="602" t="s">
        <v>29</v>
      </c>
      <c r="D88" s="226">
        <v>97.01099825867547</v>
      </c>
      <c r="E88" s="163">
        <v>2546.815</v>
      </c>
      <c r="F88" s="612">
        <f t="shared" si="14"/>
        <v>2643.8259982586756</v>
      </c>
      <c r="G88" s="226">
        <v>19743.923</v>
      </c>
      <c r="H88" s="67"/>
      <c r="I88" s="612">
        <f t="shared" si="15"/>
        <v>19743.923</v>
      </c>
      <c r="J88" s="226">
        <v>9766.513</v>
      </c>
      <c r="K88" s="226">
        <v>4448.388</v>
      </c>
      <c r="L88" s="613">
        <f t="shared" si="13"/>
        <v>36602.649998258676</v>
      </c>
      <c r="M88" s="607"/>
      <c r="N88" s="666"/>
      <c r="AQ88" s="576"/>
    </row>
    <row r="89" spans="1:43" ht="27" customHeight="1">
      <c r="A89" s="607" t="s">
        <v>99</v>
      </c>
      <c r="B89" s="1"/>
      <c r="C89" s="616" t="s">
        <v>24</v>
      </c>
      <c r="D89" s="225"/>
      <c r="E89" s="158"/>
      <c r="F89" s="609"/>
      <c r="G89" s="225"/>
      <c r="H89" s="40"/>
      <c r="I89" s="609"/>
      <c r="J89" s="225"/>
      <c r="K89" s="225">
        <v>8.415</v>
      </c>
      <c r="L89" s="610">
        <f t="shared" si="13"/>
        <v>8.415</v>
      </c>
      <c r="M89" s="607"/>
      <c r="N89" s="666"/>
      <c r="AQ89" s="576"/>
    </row>
    <row r="90" spans="1:43" ht="27" customHeight="1">
      <c r="A90" s="600"/>
      <c r="B90" s="601"/>
      <c r="C90" s="602" t="s">
        <v>29</v>
      </c>
      <c r="D90" s="226"/>
      <c r="E90" s="163"/>
      <c r="F90" s="612"/>
      <c r="G90" s="226"/>
      <c r="H90" s="67"/>
      <c r="I90" s="612"/>
      <c r="J90" s="226"/>
      <c r="K90" s="226">
        <v>749.777</v>
      </c>
      <c r="L90" s="613">
        <f t="shared" si="13"/>
        <v>749.777</v>
      </c>
      <c r="M90" s="607"/>
      <c r="N90" s="666"/>
      <c r="AQ90" s="576"/>
    </row>
    <row r="91" spans="1:43" ht="27" customHeight="1">
      <c r="A91" s="607" t="s">
        <v>100</v>
      </c>
      <c r="B91" s="1"/>
      <c r="C91" s="616" t="s">
        <v>24</v>
      </c>
      <c r="D91" s="225"/>
      <c r="E91" s="158"/>
      <c r="F91" s="609"/>
      <c r="G91" s="225">
        <v>0.0144</v>
      </c>
      <c r="H91" s="40"/>
      <c r="I91" s="609">
        <f t="shared" si="15"/>
        <v>0.0144</v>
      </c>
      <c r="J91" s="225"/>
      <c r="K91" s="225">
        <v>0.0025</v>
      </c>
      <c r="L91" s="610">
        <f t="shared" si="13"/>
        <v>0.0169</v>
      </c>
      <c r="M91" s="607"/>
      <c r="N91" s="666"/>
      <c r="AQ91" s="576"/>
    </row>
    <row r="92" spans="1:43" ht="27" customHeight="1">
      <c r="A92" s="600"/>
      <c r="B92" s="601"/>
      <c r="C92" s="602" t="s">
        <v>29</v>
      </c>
      <c r="D92" s="226"/>
      <c r="E92" s="163"/>
      <c r="F92" s="612"/>
      <c r="G92" s="226">
        <v>40.435</v>
      </c>
      <c r="H92" s="67"/>
      <c r="I92" s="612">
        <f t="shared" si="15"/>
        <v>40.435</v>
      </c>
      <c r="J92" s="226"/>
      <c r="K92" s="226">
        <v>2.506</v>
      </c>
      <c r="L92" s="613">
        <f t="shared" si="13"/>
        <v>42.941</v>
      </c>
      <c r="M92" s="607"/>
      <c r="N92" s="666"/>
      <c r="AQ92" s="576"/>
    </row>
    <row r="93" spans="1:43" ht="27" customHeight="1">
      <c r="A93" s="607" t="s">
        <v>101</v>
      </c>
      <c r="B93" s="1"/>
      <c r="C93" s="616" t="s">
        <v>24</v>
      </c>
      <c r="D93" s="225"/>
      <c r="E93" s="158">
        <v>0.472</v>
      </c>
      <c r="F93" s="609">
        <f t="shared" si="14"/>
        <v>0.472</v>
      </c>
      <c r="G93" s="225">
        <v>0.85</v>
      </c>
      <c r="H93" s="40"/>
      <c r="I93" s="609">
        <f t="shared" si="15"/>
        <v>0.85</v>
      </c>
      <c r="J93" s="543">
        <v>0</v>
      </c>
      <c r="K93" s="225"/>
      <c r="L93" s="610">
        <f t="shared" si="13"/>
        <v>1.322</v>
      </c>
      <c r="M93" s="607"/>
      <c r="N93" s="666"/>
      <c r="AQ93" s="576"/>
    </row>
    <row r="94" spans="1:43" ht="27" customHeight="1">
      <c r="A94" s="600"/>
      <c r="B94" s="601"/>
      <c r="C94" s="602" t="s">
        <v>29</v>
      </c>
      <c r="D94" s="226"/>
      <c r="E94" s="163">
        <v>532.116</v>
      </c>
      <c r="F94" s="612">
        <f t="shared" si="14"/>
        <v>532.116</v>
      </c>
      <c r="G94" s="226">
        <v>1279.476</v>
      </c>
      <c r="H94" s="67"/>
      <c r="I94" s="612">
        <f t="shared" si="15"/>
        <v>1279.476</v>
      </c>
      <c r="J94" s="226">
        <v>0.841</v>
      </c>
      <c r="K94" s="226"/>
      <c r="L94" s="613">
        <f t="shared" si="13"/>
        <v>1812.433</v>
      </c>
      <c r="M94" s="607"/>
      <c r="N94" s="666"/>
      <c r="AQ94" s="576"/>
    </row>
    <row r="95" spans="1:43" ht="27" customHeight="1">
      <c r="A95" s="607" t="s">
        <v>102</v>
      </c>
      <c r="B95" s="1"/>
      <c r="C95" s="616" t="s">
        <v>24</v>
      </c>
      <c r="D95" s="225"/>
      <c r="E95" s="158"/>
      <c r="F95" s="609"/>
      <c r="G95" s="225"/>
      <c r="H95" s="40"/>
      <c r="I95" s="609"/>
      <c r="J95" s="225"/>
      <c r="K95" s="225"/>
      <c r="L95" s="610"/>
      <c r="M95" s="607"/>
      <c r="N95" s="666"/>
      <c r="AQ95" s="576"/>
    </row>
    <row r="96" spans="1:43" ht="27" customHeight="1">
      <c r="A96" s="600"/>
      <c r="B96" s="601"/>
      <c r="C96" s="602" t="s">
        <v>29</v>
      </c>
      <c r="D96" s="226"/>
      <c r="E96" s="163"/>
      <c r="F96" s="612"/>
      <c r="G96" s="226"/>
      <c r="H96" s="67"/>
      <c r="I96" s="612"/>
      <c r="J96" s="226"/>
      <c r="K96" s="226"/>
      <c r="L96" s="613"/>
      <c r="M96" s="607"/>
      <c r="N96" s="666"/>
      <c r="AQ96" s="576"/>
    </row>
    <row r="97" spans="1:43" ht="27" customHeight="1">
      <c r="A97" s="607" t="s">
        <v>103</v>
      </c>
      <c r="B97" s="1"/>
      <c r="C97" s="616" t="s">
        <v>24</v>
      </c>
      <c r="D97" s="225"/>
      <c r="E97" s="158"/>
      <c r="F97" s="609"/>
      <c r="G97" s="225"/>
      <c r="H97" s="40"/>
      <c r="I97" s="609"/>
      <c r="J97" s="225"/>
      <c r="K97" s="225"/>
      <c r="L97" s="610"/>
      <c r="M97" s="607"/>
      <c r="N97" s="666"/>
      <c r="AQ97" s="576"/>
    </row>
    <row r="98" spans="1:43" ht="27" customHeight="1">
      <c r="A98" s="600"/>
      <c r="B98" s="601"/>
      <c r="C98" s="602" t="s">
        <v>29</v>
      </c>
      <c r="D98" s="226"/>
      <c r="E98" s="163"/>
      <c r="F98" s="612"/>
      <c r="G98" s="226"/>
      <c r="H98" s="67"/>
      <c r="I98" s="612"/>
      <c r="J98" s="226"/>
      <c r="K98" s="226"/>
      <c r="L98" s="613"/>
      <c r="M98" s="607"/>
      <c r="N98" s="666"/>
      <c r="AQ98" s="576"/>
    </row>
    <row r="99" spans="1:43" ht="27" customHeight="1">
      <c r="A99" s="607" t="s">
        <v>104</v>
      </c>
      <c r="B99" s="1"/>
      <c r="C99" s="616" t="s">
        <v>24</v>
      </c>
      <c r="D99" s="225">
        <v>3.0194</v>
      </c>
      <c r="E99" s="158">
        <v>973.3015</v>
      </c>
      <c r="F99" s="609">
        <f t="shared" si="14"/>
        <v>976.3209</v>
      </c>
      <c r="G99" s="225">
        <v>163.3283</v>
      </c>
      <c r="H99" s="40"/>
      <c r="I99" s="609">
        <f t="shared" si="15"/>
        <v>163.3283</v>
      </c>
      <c r="J99" s="225">
        <v>13.5975</v>
      </c>
      <c r="K99" s="225">
        <v>16.3144</v>
      </c>
      <c r="L99" s="610">
        <f>F99+J99+I99+K99</f>
        <v>1169.5611000000001</v>
      </c>
      <c r="M99" s="607"/>
      <c r="N99" s="666"/>
      <c r="AQ99" s="576"/>
    </row>
    <row r="100" spans="1:43" ht="27" customHeight="1">
      <c r="A100" s="600"/>
      <c r="B100" s="601"/>
      <c r="C100" s="602" t="s">
        <v>29</v>
      </c>
      <c r="D100" s="226">
        <v>9653.064666729766</v>
      </c>
      <c r="E100" s="163">
        <v>181915.65</v>
      </c>
      <c r="F100" s="612">
        <f t="shared" si="14"/>
        <v>191568.71466672976</v>
      </c>
      <c r="G100" s="226">
        <v>50695.561</v>
      </c>
      <c r="H100" s="67"/>
      <c r="I100" s="612">
        <f t="shared" si="15"/>
        <v>50695.561</v>
      </c>
      <c r="J100" s="226">
        <v>6292.262</v>
      </c>
      <c r="K100" s="226">
        <v>3495.524</v>
      </c>
      <c r="L100" s="613">
        <f>F100+J100+I100+K100</f>
        <v>252052.06166672977</v>
      </c>
      <c r="M100" s="607"/>
      <c r="N100" s="666"/>
      <c r="AQ100" s="576"/>
    </row>
    <row r="101" spans="1:43" ht="27" customHeight="1">
      <c r="A101" s="607" t="s">
        <v>105</v>
      </c>
      <c r="B101" s="1"/>
      <c r="C101" s="616" t="s">
        <v>24</v>
      </c>
      <c r="D101" s="581">
        <f aca="true" t="shared" si="17" ref="D101:K102">D10+D12+D24+D30+D38+D40+D42+D44+D46+D48+D50+D52+D54+D60+D73+D85+D87+D89+D91+D93+D95+D97+D99</f>
        <v>362.1835</v>
      </c>
      <c r="E101" s="188">
        <f t="shared" si="17"/>
        <v>1354.3542</v>
      </c>
      <c r="F101" s="609">
        <f t="shared" si="17"/>
        <v>1716.5377</v>
      </c>
      <c r="G101" s="581">
        <f>G10+G12+G24+G30+G38+G40+G42+G44+G46+G48+G50+G52+G54+G60+G73+G85+G87+G89+G91+G93+G95+G97+G99</f>
        <v>6734.1182</v>
      </c>
      <c r="H101" s="631"/>
      <c r="I101" s="609">
        <f>I10+I12+I24+I30+I38+I40+I42+I44+I46+I48+I50+I52+I54+I60+I73+I85+I87+I89+I91+I93+I95+I97+I99</f>
        <v>6734.1182</v>
      </c>
      <c r="J101" s="566">
        <f t="shared" si="17"/>
        <v>5776.783</v>
      </c>
      <c r="K101" s="566">
        <f t="shared" si="17"/>
        <v>2423.721600000001</v>
      </c>
      <c r="L101" s="610">
        <f t="shared" si="13"/>
        <v>16651.1605</v>
      </c>
      <c r="M101" s="607"/>
      <c r="N101" s="666"/>
      <c r="AQ101" s="576"/>
    </row>
    <row r="102" spans="1:43" ht="27" customHeight="1">
      <c r="A102" s="600"/>
      <c r="B102" s="601"/>
      <c r="C102" s="602" t="s">
        <v>29</v>
      </c>
      <c r="D102" s="582">
        <f t="shared" si="17"/>
        <v>247277.48028142756</v>
      </c>
      <c r="E102" s="368">
        <f t="shared" si="17"/>
        <v>351622.79500000004</v>
      </c>
      <c r="F102" s="612">
        <f t="shared" si="17"/>
        <v>598900.2752814275</v>
      </c>
      <c r="G102" s="582">
        <f t="shared" si="17"/>
        <v>1379249.1900000004</v>
      </c>
      <c r="H102" s="632"/>
      <c r="I102" s="612">
        <f>I11+I13+I25+I31+I39+I41+I43+I45+I47+I49+I51+I53+I55+I61+I74+I86+I88+I90+I92+I94+I96+I98+I100</f>
        <v>1379249.1900000004</v>
      </c>
      <c r="J102" s="568">
        <f t="shared" si="17"/>
        <v>2208020.6300000004</v>
      </c>
      <c r="K102" s="568">
        <f t="shared" si="17"/>
        <v>625231.155</v>
      </c>
      <c r="L102" s="613">
        <f t="shared" si="13"/>
        <v>4811401.250281428</v>
      </c>
      <c r="M102" s="607"/>
      <c r="N102" s="666"/>
      <c r="AQ102" s="576"/>
    </row>
    <row r="103" spans="1:43" ht="27" customHeight="1">
      <c r="A103" s="607" t="s">
        <v>128</v>
      </c>
      <c r="B103" s="615" t="s">
        <v>106</v>
      </c>
      <c r="C103" s="616" t="s">
        <v>24</v>
      </c>
      <c r="D103" s="225"/>
      <c r="E103" s="158"/>
      <c r="F103" s="609"/>
      <c r="G103" s="225">
        <v>0.3806</v>
      </c>
      <c r="H103" s="40"/>
      <c r="I103" s="609">
        <f t="shared" si="15"/>
        <v>0.3806</v>
      </c>
      <c r="J103" s="225"/>
      <c r="K103" s="225"/>
      <c r="L103" s="610">
        <f t="shared" si="13"/>
        <v>0.3806</v>
      </c>
      <c r="M103" s="607"/>
      <c r="N103" s="666"/>
      <c r="AQ103" s="576"/>
    </row>
    <row r="104" spans="1:43" ht="27" customHeight="1">
      <c r="A104" s="607" t="s">
        <v>128</v>
      </c>
      <c r="B104" s="602"/>
      <c r="C104" s="602" t="s">
        <v>29</v>
      </c>
      <c r="D104" s="226"/>
      <c r="E104" s="163"/>
      <c r="F104" s="612"/>
      <c r="G104" s="226">
        <v>1604.464</v>
      </c>
      <c r="H104" s="67"/>
      <c r="I104" s="612">
        <f t="shared" si="15"/>
        <v>1604.464</v>
      </c>
      <c r="J104" s="226"/>
      <c r="K104" s="226"/>
      <c r="L104" s="613">
        <f t="shared" si="13"/>
        <v>1604.464</v>
      </c>
      <c r="M104" s="607"/>
      <c r="N104" s="666"/>
      <c r="AQ104" s="576"/>
    </row>
    <row r="105" spans="1:43" ht="27" customHeight="1">
      <c r="A105" s="611" t="s">
        <v>107</v>
      </c>
      <c r="B105" s="615" t="s">
        <v>108</v>
      </c>
      <c r="C105" s="616" t="s">
        <v>24</v>
      </c>
      <c r="D105" s="225">
        <v>0.1828</v>
      </c>
      <c r="E105" s="158">
        <v>0.15</v>
      </c>
      <c r="F105" s="609">
        <f t="shared" si="14"/>
        <v>0.3328</v>
      </c>
      <c r="G105" s="225">
        <v>18.233</v>
      </c>
      <c r="H105" s="40"/>
      <c r="I105" s="609">
        <f t="shared" si="15"/>
        <v>18.233</v>
      </c>
      <c r="J105" s="225">
        <v>3.8593</v>
      </c>
      <c r="K105" s="225">
        <v>10.7735</v>
      </c>
      <c r="L105" s="610">
        <f t="shared" si="13"/>
        <v>33.1986</v>
      </c>
      <c r="M105" s="607"/>
      <c r="N105" s="666"/>
      <c r="AQ105" s="576"/>
    </row>
    <row r="106" spans="1:43" ht="27" customHeight="1">
      <c r="A106" s="611" t="s">
        <v>128</v>
      </c>
      <c r="B106" s="602"/>
      <c r="C106" s="602" t="s">
        <v>29</v>
      </c>
      <c r="D106" s="226">
        <v>149.52059731614054</v>
      </c>
      <c r="E106" s="163">
        <v>165.456</v>
      </c>
      <c r="F106" s="612">
        <f t="shared" si="14"/>
        <v>314.97659731614056</v>
      </c>
      <c r="G106" s="226">
        <v>9075.334</v>
      </c>
      <c r="H106" s="67"/>
      <c r="I106" s="612">
        <f t="shared" si="15"/>
        <v>9075.334</v>
      </c>
      <c r="J106" s="226">
        <v>3236.414</v>
      </c>
      <c r="K106" s="226">
        <v>5185.247</v>
      </c>
      <c r="L106" s="613">
        <f t="shared" si="13"/>
        <v>17811.97159731614</v>
      </c>
      <c r="M106" s="607"/>
      <c r="N106" s="666"/>
      <c r="AQ106" s="576"/>
    </row>
    <row r="107" spans="1:43" ht="27" customHeight="1">
      <c r="A107" s="611" t="s">
        <v>128</v>
      </c>
      <c r="B107" s="615" t="s">
        <v>109</v>
      </c>
      <c r="C107" s="616" t="s">
        <v>24</v>
      </c>
      <c r="D107" s="225">
        <v>0.02</v>
      </c>
      <c r="E107" s="158">
        <v>12.907</v>
      </c>
      <c r="F107" s="609">
        <f t="shared" si="14"/>
        <v>12.927</v>
      </c>
      <c r="G107" s="225">
        <v>37.7304</v>
      </c>
      <c r="H107" s="40"/>
      <c r="I107" s="609">
        <f t="shared" si="15"/>
        <v>37.7304</v>
      </c>
      <c r="J107" s="225">
        <v>10.4335</v>
      </c>
      <c r="K107" s="225">
        <v>29.8535</v>
      </c>
      <c r="L107" s="610">
        <f t="shared" si="13"/>
        <v>90.9444</v>
      </c>
      <c r="M107" s="607"/>
      <c r="N107" s="666"/>
      <c r="AQ107" s="576"/>
    </row>
    <row r="108" spans="1:43" ht="27" customHeight="1">
      <c r="A108" s="611"/>
      <c r="B108" s="602"/>
      <c r="C108" s="602" t="s">
        <v>29</v>
      </c>
      <c r="D108" s="226">
        <v>34.55999937965616</v>
      </c>
      <c r="E108" s="163">
        <v>2495.102</v>
      </c>
      <c r="F108" s="612">
        <f t="shared" si="14"/>
        <v>2529.661999379656</v>
      </c>
      <c r="G108" s="226">
        <v>9904.589</v>
      </c>
      <c r="H108" s="67"/>
      <c r="I108" s="612">
        <f t="shared" si="15"/>
        <v>9904.589</v>
      </c>
      <c r="J108" s="226">
        <v>5204.161</v>
      </c>
      <c r="K108" s="226">
        <v>8769.549</v>
      </c>
      <c r="L108" s="613">
        <f t="shared" si="13"/>
        <v>26407.960999379655</v>
      </c>
      <c r="M108" s="607"/>
      <c r="N108" s="666"/>
      <c r="AQ108" s="576"/>
    </row>
    <row r="109" spans="1:43" ht="27" customHeight="1">
      <c r="A109" s="611" t="s">
        <v>110</v>
      </c>
      <c r="B109" s="615" t="s">
        <v>111</v>
      </c>
      <c r="C109" s="616" t="s">
        <v>24</v>
      </c>
      <c r="D109" s="225"/>
      <c r="E109" s="158">
        <v>0.0301</v>
      </c>
      <c r="F109" s="609">
        <f t="shared" si="14"/>
        <v>0.0301</v>
      </c>
      <c r="G109" s="225">
        <v>0.2638</v>
      </c>
      <c r="H109" s="40"/>
      <c r="I109" s="609">
        <f t="shared" si="15"/>
        <v>0.2638</v>
      </c>
      <c r="J109" s="225">
        <v>0.0362</v>
      </c>
      <c r="K109" s="225">
        <v>0.0075</v>
      </c>
      <c r="L109" s="610">
        <f t="shared" si="13"/>
        <v>0.33759999999999996</v>
      </c>
      <c r="M109" s="607"/>
      <c r="N109" s="666"/>
      <c r="AQ109" s="576"/>
    </row>
    <row r="110" spans="1:43" ht="27" customHeight="1">
      <c r="A110" s="611"/>
      <c r="B110" s="602"/>
      <c r="C110" s="602" t="s">
        <v>29</v>
      </c>
      <c r="D110" s="226"/>
      <c r="E110" s="163">
        <v>45.996</v>
      </c>
      <c r="F110" s="612">
        <f t="shared" si="14"/>
        <v>45.996</v>
      </c>
      <c r="G110" s="226">
        <v>628.982</v>
      </c>
      <c r="H110" s="67"/>
      <c r="I110" s="612">
        <f t="shared" si="15"/>
        <v>628.982</v>
      </c>
      <c r="J110" s="226">
        <v>35.854</v>
      </c>
      <c r="K110" s="226">
        <v>8.1</v>
      </c>
      <c r="L110" s="613">
        <f t="shared" si="13"/>
        <v>718.932</v>
      </c>
      <c r="M110" s="607"/>
      <c r="N110" s="666"/>
      <c r="AQ110" s="576"/>
    </row>
    <row r="111" spans="1:43" ht="27" customHeight="1">
      <c r="A111" s="611"/>
      <c r="B111" s="615" t="s">
        <v>112</v>
      </c>
      <c r="C111" s="616" t="s">
        <v>24</v>
      </c>
      <c r="D111" s="225">
        <v>0.6418</v>
      </c>
      <c r="E111" s="158">
        <v>0.554</v>
      </c>
      <c r="F111" s="609">
        <f t="shared" si="14"/>
        <v>1.1958000000000002</v>
      </c>
      <c r="G111" s="225">
        <v>1.051</v>
      </c>
      <c r="H111" s="40"/>
      <c r="I111" s="609">
        <f t="shared" si="15"/>
        <v>1.051</v>
      </c>
      <c r="J111" s="225">
        <v>0.132</v>
      </c>
      <c r="K111" s="225">
        <v>0.0628</v>
      </c>
      <c r="L111" s="610">
        <f t="shared" si="13"/>
        <v>2.4416</v>
      </c>
      <c r="M111" s="607"/>
      <c r="N111" s="666"/>
      <c r="AQ111" s="576"/>
    </row>
    <row r="112" spans="1:43" ht="27" customHeight="1">
      <c r="A112" s="611"/>
      <c r="B112" s="602"/>
      <c r="C112" s="602" t="s">
        <v>29</v>
      </c>
      <c r="D112" s="226">
        <v>267.13691520495536</v>
      </c>
      <c r="E112" s="163">
        <v>251.083</v>
      </c>
      <c r="F112" s="612">
        <f t="shared" si="14"/>
        <v>518.2199152049553</v>
      </c>
      <c r="G112" s="226">
        <v>1474.2</v>
      </c>
      <c r="H112" s="67"/>
      <c r="I112" s="612">
        <f t="shared" si="15"/>
        <v>1474.2</v>
      </c>
      <c r="J112" s="226">
        <v>114.386</v>
      </c>
      <c r="K112" s="226">
        <v>110.522</v>
      </c>
      <c r="L112" s="613">
        <f t="shared" si="13"/>
        <v>2217.3279152049554</v>
      </c>
      <c r="M112" s="607"/>
      <c r="N112" s="666"/>
      <c r="AQ112" s="576"/>
    </row>
    <row r="113" spans="1:43" ht="27" customHeight="1">
      <c r="A113" s="611" t="s">
        <v>113</v>
      </c>
      <c r="B113" s="615" t="s">
        <v>114</v>
      </c>
      <c r="C113" s="616" t="s">
        <v>24</v>
      </c>
      <c r="D113" s="225"/>
      <c r="E113" s="158"/>
      <c r="F113" s="609"/>
      <c r="G113" s="225"/>
      <c r="H113" s="40"/>
      <c r="I113" s="609"/>
      <c r="J113" s="225"/>
      <c r="K113" s="225"/>
      <c r="L113" s="610"/>
      <c r="M113" s="607"/>
      <c r="N113" s="666"/>
      <c r="AQ113" s="576"/>
    </row>
    <row r="114" spans="1:43" ht="27" customHeight="1">
      <c r="A114" s="611"/>
      <c r="B114" s="602"/>
      <c r="C114" s="602" t="s">
        <v>29</v>
      </c>
      <c r="D114" s="226"/>
      <c r="E114" s="163"/>
      <c r="F114" s="612"/>
      <c r="G114" s="226"/>
      <c r="H114" s="67"/>
      <c r="I114" s="612"/>
      <c r="J114" s="226"/>
      <c r="K114" s="226"/>
      <c r="L114" s="613"/>
      <c r="M114" s="607"/>
      <c r="N114" s="666"/>
      <c r="AQ114" s="576"/>
    </row>
    <row r="115" spans="1:43" ht="27" customHeight="1">
      <c r="A115" s="611"/>
      <c r="B115" s="615" t="s">
        <v>115</v>
      </c>
      <c r="C115" s="616" t="s">
        <v>24</v>
      </c>
      <c r="D115" s="225">
        <v>0.019</v>
      </c>
      <c r="E115" s="158">
        <v>0.0257</v>
      </c>
      <c r="F115" s="609">
        <f t="shared" si="14"/>
        <v>0.044700000000000004</v>
      </c>
      <c r="G115" s="225"/>
      <c r="H115" s="40"/>
      <c r="I115" s="609"/>
      <c r="J115" s="225"/>
      <c r="K115" s="225"/>
      <c r="L115" s="610">
        <f t="shared" si="13"/>
        <v>0.044700000000000004</v>
      </c>
      <c r="M115" s="607"/>
      <c r="N115" s="666"/>
      <c r="AQ115" s="576"/>
    </row>
    <row r="116" spans="1:43" ht="27" customHeight="1">
      <c r="A116" s="611"/>
      <c r="B116" s="602"/>
      <c r="C116" s="602" t="s">
        <v>29</v>
      </c>
      <c r="D116" s="226">
        <v>9.77399982455901</v>
      </c>
      <c r="E116" s="163">
        <v>12.377</v>
      </c>
      <c r="F116" s="612">
        <f t="shared" si="14"/>
        <v>22.15099982455901</v>
      </c>
      <c r="G116" s="226"/>
      <c r="H116" s="67"/>
      <c r="I116" s="612"/>
      <c r="J116" s="226"/>
      <c r="K116" s="226"/>
      <c r="L116" s="613">
        <f t="shared" si="13"/>
        <v>22.15099982455901</v>
      </c>
      <c r="M116" s="607"/>
      <c r="N116" s="666"/>
      <c r="AQ116" s="576"/>
    </row>
    <row r="117" spans="1:43" ht="27" customHeight="1">
      <c r="A117" s="611" t="s">
        <v>116</v>
      </c>
      <c r="B117" s="615" t="s">
        <v>117</v>
      </c>
      <c r="C117" s="616" t="s">
        <v>24</v>
      </c>
      <c r="D117" s="225">
        <v>1.64</v>
      </c>
      <c r="E117" s="158">
        <v>1.56</v>
      </c>
      <c r="F117" s="609">
        <f t="shared" si="14"/>
        <v>3.2</v>
      </c>
      <c r="G117" s="225"/>
      <c r="H117" s="40"/>
      <c r="I117" s="609"/>
      <c r="J117" s="225"/>
      <c r="K117" s="225"/>
      <c r="L117" s="610">
        <f t="shared" si="13"/>
        <v>3.2</v>
      </c>
      <c r="M117" s="607"/>
      <c r="N117" s="666"/>
      <c r="AQ117" s="576"/>
    </row>
    <row r="118" spans="1:43" ht="27" customHeight="1">
      <c r="A118" s="611"/>
      <c r="B118" s="602"/>
      <c r="C118" s="602" t="s">
        <v>29</v>
      </c>
      <c r="D118" s="226">
        <v>970.7039825760925</v>
      </c>
      <c r="E118" s="163">
        <v>659.34</v>
      </c>
      <c r="F118" s="612">
        <f t="shared" si="14"/>
        <v>1630.0439825760925</v>
      </c>
      <c r="G118" s="226"/>
      <c r="H118" s="67"/>
      <c r="I118" s="612"/>
      <c r="J118" s="226"/>
      <c r="K118" s="226"/>
      <c r="L118" s="613">
        <f t="shared" si="13"/>
        <v>1630.0439825760925</v>
      </c>
      <c r="M118" s="607"/>
      <c r="N118" s="666"/>
      <c r="AQ118" s="576"/>
    </row>
    <row r="119" spans="1:43" ht="27" customHeight="1">
      <c r="A119" s="611"/>
      <c r="B119" s="615" t="s">
        <v>118</v>
      </c>
      <c r="C119" s="616" t="s">
        <v>24</v>
      </c>
      <c r="D119" s="225">
        <v>6.8402</v>
      </c>
      <c r="E119" s="158">
        <v>0.411</v>
      </c>
      <c r="F119" s="609">
        <f t="shared" si="14"/>
        <v>7.2512</v>
      </c>
      <c r="G119" s="225">
        <v>7.3527</v>
      </c>
      <c r="H119" s="40"/>
      <c r="I119" s="609">
        <f t="shared" si="15"/>
        <v>7.3527</v>
      </c>
      <c r="J119" s="225">
        <v>2.2875</v>
      </c>
      <c r="K119" s="225"/>
      <c r="L119" s="610">
        <f t="shared" si="13"/>
        <v>16.8914</v>
      </c>
      <c r="M119" s="607"/>
      <c r="N119" s="666"/>
      <c r="AQ119" s="576"/>
    </row>
    <row r="120" spans="1:43" ht="27" customHeight="1">
      <c r="A120" s="611"/>
      <c r="B120" s="602"/>
      <c r="C120" s="602" t="s">
        <v>29</v>
      </c>
      <c r="D120" s="226">
        <v>5072.360308952329</v>
      </c>
      <c r="E120" s="163">
        <v>355.104</v>
      </c>
      <c r="F120" s="612">
        <f t="shared" si="14"/>
        <v>5427.46430895233</v>
      </c>
      <c r="G120" s="226">
        <v>3393.955</v>
      </c>
      <c r="H120" s="67"/>
      <c r="I120" s="612">
        <f t="shared" si="15"/>
        <v>3393.955</v>
      </c>
      <c r="J120" s="226">
        <v>3203.499</v>
      </c>
      <c r="K120" s="226"/>
      <c r="L120" s="613">
        <f t="shared" si="13"/>
        <v>12024.91830895233</v>
      </c>
      <c r="M120" s="607"/>
      <c r="N120" s="666"/>
      <c r="AQ120" s="576"/>
    </row>
    <row r="121" spans="1:43" ht="27" customHeight="1">
      <c r="A121" s="611" t="s">
        <v>35</v>
      </c>
      <c r="B121" s="615" t="s">
        <v>119</v>
      </c>
      <c r="C121" s="616" t="s">
        <v>24</v>
      </c>
      <c r="D121" s="225">
        <v>1.6448</v>
      </c>
      <c r="E121" s="158">
        <v>0.0394</v>
      </c>
      <c r="F121" s="609">
        <f t="shared" si="14"/>
        <v>1.6842000000000001</v>
      </c>
      <c r="G121" s="225">
        <v>13.2345</v>
      </c>
      <c r="H121" s="40"/>
      <c r="I121" s="609">
        <f t="shared" si="15"/>
        <v>13.2345</v>
      </c>
      <c r="J121" s="225">
        <v>0.1812</v>
      </c>
      <c r="K121" s="225">
        <v>3.045</v>
      </c>
      <c r="L121" s="610">
        <f t="shared" si="13"/>
        <v>18.1449</v>
      </c>
      <c r="M121" s="607"/>
      <c r="N121" s="666"/>
      <c r="AQ121" s="576"/>
    </row>
    <row r="122" spans="1:43" ht="27" customHeight="1">
      <c r="A122" s="611"/>
      <c r="B122" s="602"/>
      <c r="C122" s="633" t="s">
        <v>29</v>
      </c>
      <c r="D122" s="226">
        <v>3587.1389356117024</v>
      </c>
      <c r="E122" s="163">
        <v>22.091</v>
      </c>
      <c r="F122" s="612">
        <f t="shared" si="14"/>
        <v>3609.2299356117023</v>
      </c>
      <c r="G122" s="226">
        <v>5127.796</v>
      </c>
      <c r="H122" s="67"/>
      <c r="I122" s="612">
        <f t="shared" si="15"/>
        <v>5127.796</v>
      </c>
      <c r="J122" s="226">
        <v>54.906</v>
      </c>
      <c r="K122" s="226">
        <v>926.046</v>
      </c>
      <c r="L122" s="613">
        <f t="shared" si="13"/>
        <v>9717.977935611703</v>
      </c>
      <c r="M122" s="607"/>
      <c r="N122" s="666"/>
      <c r="AQ122" s="576"/>
    </row>
    <row r="123" spans="1:43" ht="27" customHeight="1">
      <c r="A123" s="607"/>
      <c r="B123" s="615" t="s">
        <v>31</v>
      </c>
      <c r="C123" s="616" t="s">
        <v>24</v>
      </c>
      <c r="D123" s="225">
        <v>3.1615</v>
      </c>
      <c r="E123" s="158"/>
      <c r="F123" s="609">
        <f t="shared" si="14"/>
        <v>3.1615</v>
      </c>
      <c r="G123" s="225">
        <v>5.8874</v>
      </c>
      <c r="H123" s="40"/>
      <c r="I123" s="609">
        <f t="shared" si="15"/>
        <v>5.8874</v>
      </c>
      <c r="J123" s="225">
        <v>5.793</v>
      </c>
      <c r="K123" s="225"/>
      <c r="L123" s="610">
        <f t="shared" si="13"/>
        <v>14.841899999999999</v>
      </c>
      <c r="M123" s="607"/>
      <c r="N123" s="666"/>
      <c r="AQ123" s="576"/>
    </row>
    <row r="124" spans="1:43" ht="27" customHeight="1">
      <c r="A124" s="607"/>
      <c r="B124" s="602" t="s">
        <v>120</v>
      </c>
      <c r="C124" s="602" t="s">
        <v>29</v>
      </c>
      <c r="D124" s="226">
        <v>1130.543979707002</v>
      </c>
      <c r="E124" s="163"/>
      <c r="F124" s="612">
        <f t="shared" si="14"/>
        <v>1130.543979707002</v>
      </c>
      <c r="G124" s="226">
        <v>5753.744</v>
      </c>
      <c r="H124" s="67"/>
      <c r="I124" s="612">
        <f t="shared" si="15"/>
        <v>5753.744</v>
      </c>
      <c r="J124" s="226">
        <v>1638.52</v>
      </c>
      <c r="K124" s="226"/>
      <c r="L124" s="613">
        <f t="shared" si="13"/>
        <v>8522.807979707002</v>
      </c>
      <c r="M124" s="607"/>
      <c r="N124" s="666"/>
      <c r="AQ124" s="576"/>
    </row>
    <row r="125" spans="1:43" ht="27" customHeight="1">
      <c r="A125" s="607"/>
      <c r="B125" s="615" t="s">
        <v>36</v>
      </c>
      <c r="C125" s="616" t="s">
        <v>24</v>
      </c>
      <c r="D125" s="566">
        <f aca="true" t="shared" si="18" ref="D125:K126">D103+D105+D107+D109+D111+D113+D115+D117+D119+D121+D123</f>
        <v>14.1501</v>
      </c>
      <c r="E125" s="188">
        <f t="shared" si="18"/>
        <v>15.677200000000001</v>
      </c>
      <c r="F125" s="609">
        <f t="shared" si="18"/>
        <v>29.8273</v>
      </c>
      <c r="G125" s="566">
        <f t="shared" si="18"/>
        <v>84.13340000000001</v>
      </c>
      <c r="H125" s="45"/>
      <c r="I125" s="609">
        <f>I103+I105+I107+I109+I111+I113+I115+I117+I119+I121+I123</f>
        <v>84.13340000000001</v>
      </c>
      <c r="J125" s="233">
        <f t="shared" si="18"/>
        <v>22.7227</v>
      </c>
      <c r="K125" s="233">
        <f t="shared" si="18"/>
        <v>43.74230000000001</v>
      </c>
      <c r="L125" s="610">
        <f>F125+J125+I125+K125</f>
        <v>180.4257</v>
      </c>
      <c r="M125" s="607"/>
      <c r="N125" s="666"/>
      <c r="AQ125" s="576"/>
    </row>
    <row r="126" spans="1:43" ht="27" customHeight="1">
      <c r="A126" s="600"/>
      <c r="B126" s="602"/>
      <c r="C126" s="602" t="s">
        <v>29</v>
      </c>
      <c r="D126" s="568">
        <f t="shared" si="18"/>
        <v>11221.738718572436</v>
      </c>
      <c r="E126" s="368">
        <f t="shared" si="18"/>
        <v>4006.549</v>
      </c>
      <c r="F126" s="612">
        <f t="shared" si="18"/>
        <v>15228.287718572436</v>
      </c>
      <c r="G126" s="568">
        <f t="shared" si="18"/>
        <v>36963.064000000006</v>
      </c>
      <c r="H126" s="44"/>
      <c r="I126" s="612">
        <f>I104+I106+I108+I110+I112+I114+I116+I118+I120+I122+I124</f>
        <v>36963.064000000006</v>
      </c>
      <c r="J126" s="528">
        <f t="shared" si="18"/>
        <v>13487.740000000002</v>
      </c>
      <c r="K126" s="568">
        <f t="shared" si="18"/>
        <v>14999.464000000004</v>
      </c>
      <c r="L126" s="613">
        <f t="shared" si="13"/>
        <v>80678.55571857245</v>
      </c>
      <c r="M126" s="607"/>
      <c r="N126" s="666"/>
      <c r="AQ126" s="576"/>
    </row>
    <row r="127" spans="1:43" ht="27" customHeight="1">
      <c r="A127" s="607" t="s">
        <v>128</v>
      </c>
      <c r="B127" s="615" t="s">
        <v>121</v>
      </c>
      <c r="C127" s="616" t="s">
        <v>24</v>
      </c>
      <c r="D127" s="225"/>
      <c r="E127" s="158"/>
      <c r="F127" s="609"/>
      <c r="G127" s="225"/>
      <c r="H127" s="40"/>
      <c r="I127" s="609"/>
      <c r="J127" s="225"/>
      <c r="K127" s="225"/>
      <c r="L127" s="610"/>
      <c r="M127" s="607"/>
      <c r="N127" s="666"/>
      <c r="AQ127" s="576"/>
    </row>
    <row r="128" spans="1:43" ht="27" customHeight="1">
      <c r="A128" s="607" t="s">
        <v>128</v>
      </c>
      <c r="B128" s="602"/>
      <c r="C128" s="602" t="s">
        <v>29</v>
      </c>
      <c r="D128" s="226"/>
      <c r="E128" s="163"/>
      <c r="F128" s="612"/>
      <c r="G128" s="226"/>
      <c r="H128" s="67"/>
      <c r="I128" s="612"/>
      <c r="J128" s="226"/>
      <c r="K128" s="226"/>
      <c r="L128" s="613"/>
      <c r="M128" s="607"/>
      <c r="N128" s="666"/>
      <c r="AQ128" s="576"/>
    </row>
    <row r="129" spans="1:43" ht="27" customHeight="1">
      <c r="A129" s="611" t="s">
        <v>122</v>
      </c>
      <c r="B129" s="615" t="s">
        <v>123</v>
      </c>
      <c r="C129" s="616" t="s">
        <v>24</v>
      </c>
      <c r="D129" s="225"/>
      <c r="E129" s="158"/>
      <c r="F129" s="609"/>
      <c r="G129" s="225"/>
      <c r="H129" s="40"/>
      <c r="I129" s="609"/>
      <c r="J129" s="543">
        <v>0</v>
      </c>
      <c r="K129" s="225"/>
      <c r="L129" s="543">
        <f t="shared" si="13"/>
        <v>0</v>
      </c>
      <c r="M129" s="607"/>
      <c r="N129" s="666"/>
      <c r="AQ129" s="576"/>
    </row>
    <row r="130" spans="1:43" ht="27" customHeight="1">
      <c r="A130" s="611"/>
      <c r="B130" s="602"/>
      <c r="C130" s="602" t="s">
        <v>29</v>
      </c>
      <c r="D130" s="226"/>
      <c r="E130" s="163"/>
      <c r="F130" s="612"/>
      <c r="G130" s="226"/>
      <c r="H130" s="67"/>
      <c r="I130" s="612"/>
      <c r="J130" s="226">
        <v>46.17</v>
      </c>
      <c r="K130" s="226"/>
      <c r="L130" s="613">
        <f t="shared" si="13"/>
        <v>46.17</v>
      </c>
      <c r="M130" s="607"/>
      <c r="N130" s="666"/>
      <c r="AQ130" s="576"/>
    </row>
    <row r="131" spans="1:43" ht="27" customHeight="1">
      <c r="A131" s="611" t="s">
        <v>124</v>
      </c>
      <c r="B131" s="615" t="s">
        <v>31</v>
      </c>
      <c r="C131" s="615" t="s">
        <v>24</v>
      </c>
      <c r="D131" s="238"/>
      <c r="E131" s="199"/>
      <c r="F131" s="634"/>
      <c r="G131" s="238">
        <v>0.015</v>
      </c>
      <c r="H131" s="71"/>
      <c r="I131" s="634">
        <f t="shared" si="15"/>
        <v>0.015</v>
      </c>
      <c r="J131" s="238"/>
      <c r="K131" s="238"/>
      <c r="L131" s="635">
        <f t="shared" si="13"/>
        <v>0.015</v>
      </c>
      <c r="M131" s="607"/>
      <c r="N131" s="666"/>
      <c r="AQ131" s="576"/>
    </row>
    <row r="132" spans="1:43" ht="27" customHeight="1">
      <c r="A132" s="611"/>
      <c r="B132" s="615" t="s">
        <v>125</v>
      </c>
      <c r="C132" s="636" t="s">
        <v>126</v>
      </c>
      <c r="D132" s="447"/>
      <c r="E132" s="446"/>
      <c r="F132" s="637"/>
      <c r="G132" s="447"/>
      <c r="H132" s="448"/>
      <c r="I132" s="637"/>
      <c r="J132" s="447"/>
      <c r="K132" s="447"/>
      <c r="L132" s="638"/>
      <c r="M132" s="607"/>
      <c r="N132" s="666"/>
      <c r="AQ132" s="576"/>
    </row>
    <row r="133" spans="1:43" ht="27" customHeight="1">
      <c r="A133" s="611" t="s">
        <v>35</v>
      </c>
      <c r="B133" s="602"/>
      <c r="C133" s="602" t="s">
        <v>29</v>
      </c>
      <c r="D133" s="239"/>
      <c r="E133" s="163"/>
      <c r="F133" s="612"/>
      <c r="G133" s="239">
        <v>20.25</v>
      </c>
      <c r="H133" s="67"/>
      <c r="I133" s="612">
        <f t="shared" si="15"/>
        <v>20.25</v>
      </c>
      <c r="J133" s="226"/>
      <c r="K133" s="571"/>
      <c r="L133" s="613">
        <f t="shared" si="13"/>
        <v>20.25</v>
      </c>
      <c r="M133" s="607"/>
      <c r="N133" s="666"/>
      <c r="AQ133" s="576"/>
    </row>
    <row r="134" spans="1:43" ht="27" customHeight="1">
      <c r="A134" s="607"/>
      <c r="B134" s="615" t="s">
        <v>128</v>
      </c>
      <c r="C134" s="616" t="s">
        <v>24</v>
      </c>
      <c r="D134" s="225"/>
      <c r="E134" s="188"/>
      <c r="F134" s="609"/>
      <c r="G134" s="233">
        <f>G127+G129+G131</f>
        <v>0.015</v>
      </c>
      <c r="H134" s="45"/>
      <c r="I134" s="609">
        <f>I127+I129+I131</f>
        <v>0.015</v>
      </c>
      <c r="J134" s="657">
        <f>J127+J129+J131</f>
        <v>0</v>
      </c>
      <c r="K134" s="233"/>
      <c r="L134" s="610">
        <f t="shared" si="13"/>
        <v>0.015</v>
      </c>
      <c r="M134" s="607"/>
      <c r="N134" s="666"/>
      <c r="AQ134" s="576"/>
    </row>
    <row r="135" spans="1:43" ht="27" customHeight="1">
      <c r="A135" s="607"/>
      <c r="B135" s="615" t="s">
        <v>36</v>
      </c>
      <c r="C135" s="616" t="s">
        <v>126</v>
      </c>
      <c r="D135" s="225"/>
      <c r="E135" s="188"/>
      <c r="F135" s="609"/>
      <c r="G135" s="233"/>
      <c r="H135" s="45"/>
      <c r="I135" s="609"/>
      <c r="J135" s="233"/>
      <c r="K135" s="233"/>
      <c r="L135" s="610"/>
      <c r="M135" s="607"/>
      <c r="N135" s="666"/>
      <c r="AQ135" s="576"/>
    </row>
    <row r="136" spans="1:43" ht="27" customHeight="1">
      <c r="A136" s="600"/>
      <c r="B136" s="602"/>
      <c r="C136" s="602" t="s">
        <v>29</v>
      </c>
      <c r="D136" s="239"/>
      <c r="E136" s="368"/>
      <c r="F136" s="641"/>
      <c r="G136" s="536">
        <f>G128+G130+G133</f>
        <v>20.25</v>
      </c>
      <c r="H136" s="44"/>
      <c r="I136" s="641">
        <f>I128+I130+I133</f>
        <v>20.25</v>
      </c>
      <c r="J136" s="528">
        <f>J128+J130+J133</f>
        <v>46.17</v>
      </c>
      <c r="K136" s="528"/>
      <c r="L136" s="613">
        <f t="shared" si="13"/>
        <v>66.42</v>
      </c>
      <c r="M136" s="607"/>
      <c r="N136" s="666"/>
      <c r="AQ136" s="576"/>
    </row>
    <row r="137" spans="1:43" ht="27" customHeight="1">
      <c r="A137" s="607"/>
      <c r="B137" s="1" t="s">
        <v>128</v>
      </c>
      <c r="C137" s="642" t="s">
        <v>24</v>
      </c>
      <c r="D137" s="542">
        <f aca="true" t="shared" si="19" ref="D137:K137">D134+D125+D101</f>
        <v>376.3336</v>
      </c>
      <c r="E137" s="592">
        <f t="shared" si="19"/>
        <v>1370.0314</v>
      </c>
      <c r="F137" s="643">
        <f>F134+F125+F101</f>
        <v>1746.365</v>
      </c>
      <c r="G137" s="542">
        <f t="shared" si="19"/>
        <v>6818.2666</v>
      </c>
      <c r="H137" s="644"/>
      <c r="I137" s="643">
        <f>I134+I125+I101</f>
        <v>6818.2666</v>
      </c>
      <c r="J137" s="595">
        <f t="shared" si="19"/>
        <v>5799.505700000001</v>
      </c>
      <c r="K137" s="595">
        <f t="shared" si="19"/>
        <v>2467.463900000001</v>
      </c>
      <c r="L137" s="645">
        <f>F137+J137+I137+K137</f>
        <v>16831.6012</v>
      </c>
      <c r="M137" s="607"/>
      <c r="N137" s="666"/>
      <c r="AQ137" s="576"/>
    </row>
    <row r="138" spans="1:43" ht="27" customHeight="1">
      <c r="A138" s="607"/>
      <c r="B138" s="1" t="s">
        <v>127</v>
      </c>
      <c r="C138" s="616" t="s">
        <v>126</v>
      </c>
      <c r="D138" s="233"/>
      <c r="E138" s="188"/>
      <c r="F138" s="609"/>
      <c r="G138" s="233"/>
      <c r="H138" s="45"/>
      <c r="I138" s="609"/>
      <c r="J138" s="566"/>
      <c r="K138" s="566"/>
      <c r="L138" s="610"/>
      <c r="M138" s="607"/>
      <c r="N138" s="666"/>
      <c r="AQ138" s="576"/>
    </row>
    <row r="139" spans="1:43" ht="27" customHeight="1" thickBot="1">
      <c r="A139" s="621"/>
      <c r="B139" s="38"/>
      <c r="C139" s="622" t="s">
        <v>29</v>
      </c>
      <c r="D139" s="574">
        <f aca="true" t="shared" si="20" ref="D139:K139">D136+D126+D102</f>
        <v>258499.21899999998</v>
      </c>
      <c r="E139" s="573">
        <f t="shared" si="20"/>
        <v>355629.34400000004</v>
      </c>
      <c r="F139" s="647">
        <f>F136+F126+F102</f>
        <v>614128.563</v>
      </c>
      <c r="G139" s="574">
        <f t="shared" si="20"/>
        <v>1416232.5040000004</v>
      </c>
      <c r="H139" s="648"/>
      <c r="I139" s="647">
        <f>I136+I126+I102</f>
        <v>1416232.5040000004</v>
      </c>
      <c r="J139" s="575">
        <f t="shared" si="20"/>
        <v>2221554.5400000005</v>
      </c>
      <c r="K139" s="575">
        <f t="shared" si="20"/>
        <v>640230.6190000001</v>
      </c>
      <c r="L139" s="624">
        <f>F139+J139+I139+K139</f>
        <v>4892146.226000001</v>
      </c>
      <c r="M139" s="607"/>
      <c r="N139" s="666"/>
      <c r="AQ139" s="576"/>
    </row>
    <row r="140" spans="1:43" ht="26.25" customHeight="1">
      <c r="A140" s="1"/>
      <c r="B140" s="1"/>
      <c r="C140" s="1"/>
      <c r="D140" s="576"/>
      <c r="E140" s="506"/>
      <c r="F140" s="1"/>
      <c r="G140" s="295"/>
      <c r="H140" s="1"/>
      <c r="I140" s="1"/>
      <c r="J140" s="507"/>
      <c r="K140" s="507"/>
      <c r="L140" s="1"/>
      <c r="M140" s="1"/>
      <c r="AQ140" s="576"/>
    </row>
    <row r="141" spans="1:43" ht="26.25" customHeight="1">
      <c r="A141" s="1"/>
      <c r="B141" s="1"/>
      <c r="C141" s="1"/>
      <c r="D141" s="576"/>
      <c r="E141" s="506"/>
      <c r="F141" s="1"/>
      <c r="G141" s="295"/>
      <c r="H141" s="1"/>
      <c r="I141" s="1"/>
      <c r="J141" s="507"/>
      <c r="K141" s="507"/>
      <c r="L141" s="1"/>
      <c r="M141" s="1"/>
      <c r="N141" s="666"/>
      <c r="AQ141" s="576"/>
    </row>
    <row r="142" spans="1:43" ht="26.25" customHeight="1">
      <c r="A142" s="1"/>
      <c r="B142" s="1"/>
      <c r="C142" s="1"/>
      <c r="D142" s="576"/>
      <c r="E142" s="506"/>
      <c r="F142" s="1"/>
      <c r="G142" s="295"/>
      <c r="H142" s="1"/>
      <c r="I142" s="1"/>
      <c r="J142" s="507"/>
      <c r="K142" s="507"/>
      <c r="L142" s="1"/>
      <c r="M142" s="1"/>
      <c r="N142" s="666"/>
      <c r="AQ142" s="576"/>
    </row>
    <row r="143" spans="1:43" ht="26.25" customHeight="1">
      <c r="A143" s="1"/>
      <c r="B143" s="1"/>
      <c r="C143" s="1"/>
      <c r="D143" s="576"/>
      <c r="E143" s="506"/>
      <c r="F143" s="1"/>
      <c r="G143" s="295"/>
      <c r="H143" s="1"/>
      <c r="I143" s="1"/>
      <c r="J143" s="507"/>
      <c r="K143" s="507"/>
      <c r="L143" s="1"/>
      <c r="M143" s="1"/>
      <c r="N143" s="666"/>
      <c r="AQ143" s="576"/>
    </row>
    <row r="144" spans="1:43" ht="26.25" customHeight="1">
      <c r="A144" s="1"/>
      <c r="B144" s="1"/>
      <c r="C144" s="1"/>
      <c r="D144" s="576"/>
      <c r="E144" s="506"/>
      <c r="F144" s="1"/>
      <c r="G144" s="295"/>
      <c r="H144" s="1"/>
      <c r="I144" s="1"/>
      <c r="J144" s="507"/>
      <c r="K144" s="507"/>
      <c r="L144" s="1"/>
      <c r="M144" s="1"/>
      <c r="N144" s="666"/>
      <c r="AQ144" s="576"/>
    </row>
    <row r="145" spans="1:43" ht="26.25" customHeight="1">
      <c r="A145" s="1"/>
      <c r="B145" s="1"/>
      <c r="C145" s="1"/>
      <c r="D145" s="576"/>
      <c r="E145" s="506"/>
      <c r="F145" s="1"/>
      <c r="G145" s="295"/>
      <c r="H145" s="1"/>
      <c r="I145" s="1"/>
      <c r="J145" s="507"/>
      <c r="K145" s="507"/>
      <c r="L145" s="1"/>
      <c r="M145" s="1"/>
      <c r="N145" s="666"/>
      <c r="AQ145" s="576"/>
    </row>
    <row r="146" spans="1:43" ht="26.25" customHeight="1">
      <c r="A146" s="1"/>
      <c r="B146" s="1"/>
      <c r="C146" s="1"/>
      <c r="D146" s="576"/>
      <c r="E146" s="506"/>
      <c r="F146" s="1"/>
      <c r="G146" s="295"/>
      <c r="H146" s="1"/>
      <c r="I146" s="1"/>
      <c r="J146" s="507"/>
      <c r="K146" s="507"/>
      <c r="L146" s="1"/>
      <c r="M146" s="1"/>
      <c r="N146" s="666"/>
      <c r="AQ146" s="576"/>
    </row>
    <row r="147" spans="1:43" ht="26.25" customHeight="1">
      <c r="A147" s="1"/>
      <c r="B147" s="1"/>
      <c r="C147" s="1"/>
      <c r="D147" s="576"/>
      <c r="E147" s="506"/>
      <c r="F147" s="1"/>
      <c r="G147" s="295"/>
      <c r="H147" s="1"/>
      <c r="I147" s="1"/>
      <c r="J147" s="507"/>
      <c r="K147" s="507"/>
      <c r="L147" s="1"/>
      <c r="M147" s="1"/>
      <c r="AQ147" s="576"/>
    </row>
    <row r="148" spans="1:43" ht="26.25" customHeight="1">
      <c r="A148" s="1"/>
      <c r="B148" s="1"/>
      <c r="C148" s="1"/>
      <c r="D148" s="576"/>
      <c r="E148" s="506"/>
      <c r="F148" s="1"/>
      <c r="G148" s="295"/>
      <c r="H148" s="1"/>
      <c r="I148" s="1"/>
      <c r="J148" s="507"/>
      <c r="K148" s="507"/>
      <c r="L148" s="1"/>
      <c r="M148" s="1"/>
      <c r="AQ148" s="576"/>
    </row>
    <row r="149" spans="1:43" ht="26.25" customHeight="1">
      <c r="A149" s="1"/>
      <c r="B149" s="1"/>
      <c r="C149" s="1"/>
      <c r="D149" s="576"/>
      <c r="E149" s="506"/>
      <c r="F149" s="1"/>
      <c r="G149" s="295"/>
      <c r="H149" s="1"/>
      <c r="I149" s="1"/>
      <c r="J149" s="507"/>
      <c r="K149" s="507"/>
      <c r="L149" s="1"/>
      <c r="M149" s="1"/>
      <c r="AQ149" s="576"/>
    </row>
    <row r="150" spans="1:43" ht="26.25" customHeight="1">
      <c r="A150" s="1"/>
      <c r="B150" s="1"/>
      <c r="C150" s="1"/>
      <c r="D150" s="576"/>
      <c r="E150" s="506"/>
      <c r="F150" s="1"/>
      <c r="G150" s="295"/>
      <c r="H150" s="1"/>
      <c r="I150" s="1"/>
      <c r="J150" s="507"/>
      <c r="K150" s="507"/>
      <c r="L150" s="1"/>
      <c r="M150" s="1"/>
      <c r="AQ150" s="576"/>
    </row>
    <row r="151" spans="1:43" ht="26.25" customHeight="1">
      <c r="A151" s="1"/>
      <c r="B151" s="1"/>
      <c r="C151" s="1"/>
      <c r="D151" s="576"/>
      <c r="E151" s="506"/>
      <c r="F151" s="1"/>
      <c r="G151" s="295"/>
      <c r="H151" s="1"/>
      <c r="I151" s="1"/>
      <c r="J151" s="507"/>
      <c r="K151" s="507"/>
      <c r="L151" s="1"/>
      <c r="M151" s="1"/>
      <c r="AQ151" s="576"/>
    </row>
    <row r="152" spans="1:43" ht="26.25" customHeight="1">
      <c r="A152" s="1"/>
      <c r="B152" s="1"/>
      <c r="C152" s="1"/>
      <c r="D152" s="576"/>
      <c r="E152" s="506"/>
      <c r="F152" s="1"/>
      <c r="G152" s="295"/>
      <c r="H152" s="1"/>
      <c r="I152" s="1"/>
      <c r="J152" s="507"/>
      <c r="K152" s="507"/>
      <c r="L152" s="1"/>
      <c r="M152" s="1"/>
      <c r="AQ152" s="576"/>
    </row>
    <row r="153" spans="1:43" ht="26.25" customHeight="1">
      <c r="A153" s="1"/>
      <c r="B153" s="1"/>
      <c r="C153" s="1"/>
      <c r="D153" s="576"/>
      <c r="E153" s="506"/>
      <c r="F153" s="1"/>
      <c r="G153" s="295"/>
      <c r="H153" s="1"/>
      <c r="I153" s="1"/>
      <c r="J153" s="507"/>
      <c r="K153" s="507"/>
      <c r="L153" s="1"/>
      <c r="M153" s="1"/>
      <c r="AQ153" s="576"/>
    </row>
    <row r="154" spans="1:43" ht="26.25" customHeight="1">
      <c r="A154" s="1"/>
      <c r="B154" s="1"/>
      <c r="C154" s="1"/>
      <c r="D154" s="576"/>
      <c r="E154" s="506"/>
      <c r="F154" s="1"/>
      <c r="G154" s="295"/>
      <c r="H154" s="1"/>
      <c r="I154" s="1"/>
      <c r="J154" s="507"/>
      <c r="K154" s="507"/>
      <c r="L154" s="1"/>
      <c r="M154" s="1"/>
      <c r="AQ154" s="576"/>
    </row>
    <row r="155" spans="1:43" ht="26.25" customHeight="1">
      <c r="A155" s="1"/>
      <c r="B155" s="1"/>
      <c r="C155" s="1"/>
      <c r="D155" s="576"/>
      <c r="E155" s="506"/>
      <c r="F155" s="1"/>
      <c r="G155" s="295"/>
      <c r="H155" s="1"/>
      <c r="I155" s="1"/>
      <c r="J155" s="507"/>
      <c r="K155" s="507"/>
      <c r="L155" s="1"/>
      <c r="M155" s="1"/>
      <c r="AQ155" s="576"/>
    </row>
    <row r="156" spans="1:43" ht="26.25" customHeight="1">
      <c r="A156" s="1"/>
      <c r="B156" s="1"/>
      <c r="C156" s="1"/>
      <c r="D156" s="576"/>
      <c r="E156" s="506"/>
      <c r="F156" s="1"/>
      <c r="G156" s="295"/>
      <c r="H156" s="1"/>
      <c r="I156" s="1"/>
      <c r="J156" s="507"/>
      <c r="K156" s="507"/>
      <c r="L156" s="1"/>
      <c r="M156" s="1"/>
      <c r="AQ156" s="576"/>
    </row>
    <row r="157" spans="1:43" ht="26.25" customHeight="1">
      <c r="A157" s="1"/>
      <c r="B157" s="1"/>
      <c r="C157" s="1"/>
      <c r="D157" s="576"/>
      <c r="E157" s="506"/>
      <c r="F157" s="1"/>
      <c r="G157" s="295"/>
      <c r="H157" s="1"/>
      <c r="I157" s="1"/>
      <c r="J157" s="507"/>
      <c r="K157" s="507"/>
      <c r="L157" s="1"/>
      <c r="M157" s="1"/>
      <c r="AQ157" s="576"/>
    </row>
    <row r="158" spans="1:43" ht="26.25" customHeight="1">
      <c r="A158" s="1"/>
      <c r="B158" s="1"/>
      <c r="C158" s="1"/>
      <c r="D158" s="576"/>
      <c r="E158" s="506"/>
      <c r="F158" s="1"/>
      <c r="G158" s="295"/>
      <c r="H158" s="1"/>
      <c r="I158" s="1"/>
      <c r="J158" s="507"/>
      <c r="K158" s="507"/>
      <c r="L158" s="1"/>
      <c r="M158" s="1"/>
      <c r="AQ158" s="576"/>
    </row>
    <row r="159" spans="1:43" ht="26.25" customHeight="1">
      <c r="A159" s="1"/>
      <c r="B159" s="1"/>
      <c r="C159" s="1"/>
      <c r="D159" s="576"/>
      <c r="E159" s="506"/>
      <c r="F159" s="1"/>
      <c r="G159" s="295"/>
      <c r="H159" s="1"/>
      <c r="I159" s="1"/>
      <c r="J159" s="507"/>
      <c r="K159" s="507"/>
      <c r="L159" s="1"/>
      <c r="M159" s="1"/>
      <c r="AQ159" s="576"/>
    </row>
    <row r="160" spans="1:43" ht="26.25" customHeight="1">
      <c r="A160" s="1"/>
      <c r="B160" s="1"/>
      <c r="C160" s="1"/>
      <c r="D160" s="576"/>
      <c r="E160" s="506"/>
      <c r="F160" s="1"/>
      <c r="G160" s="295"/>
      <c r="H160" s="1"/>
      <c r="I160" s="1"/>
      <c r="J160" s="507"/>
      <c r="K160" s="507"/>
      <c r="L160" s="1"/>
      <c r="M160" s="1"/>
      <c r="AQ160" s="576"/>
    </row>
    <row r="161" spans="1:43" ht="26.25" customHeight="1">
      <c r="A161" s="1"/>
      <c r="B161" s="1"/>
      <c r="C161" s="1"/>
      <c r="D161" s="576"/>
      <c r="E161" s="506"/>
      <c r="F161" s="1"/>
      <c r="G161" s="295"/>
      <c r="H161" s="1"/>
      <c r="I161" s="1"/>
      <c r="J161" s="507"/>
      <c r="K161" s="507"/>
      <c r="L161" s="1"/>
      <c r="M161" s="1"/>
      <c r="AQ161" s="576"/>
    </row>
    <row r="162" spans="1:43" ht="26.25" customHeight="1">
      <c r="A162" s="1"/>
      <c r="B162" s="1"/>
      <c r="C162" s="1"/>
      <c r="D162" s="576"/>
      <c r="E162" s="506"/>
      <c r="F162" s="1"/>
      <c r="G162" s="295"/>
      <c r="H162" s="1"/>
      <c r="I162" s="1"/>
      <c r="J162" s="507"/>
      <c r="K162" s="507"/>
      <c r="L162" s="1"/>
      <c r="M162" s="1"/>
      <c r="AQ162" s="576"/>
    </row>
    <row r="163" spans="1:43" ht="26.25" customHeight="1">
      <c r="A163" s="1"/>
      <c r="B163" s="1"/>
      <c r="C163" s="1"/>
      <c r="D163" s="576"/>
      <c r="E163" s="506"/>
      <c r="F163" s="1"/>
      <c r="G163" s="295"/>
      <c r="H163" s="1"/>
      <c r="I163" s="1"/>
      <c r="J163" s="507"/>
      <c r="K163" s="507"/>
      <c r="L163" s="1"/>
      <c r="M163" s="1"/>
      <c r="AQ163" s="576"/>
    </row>
    <row r="164" spans="1:43" ht="26.25" customHeight="1">
      <c r="A164" s="1"/>
      <c r="B164" s="1"/>
      <c r="C164" s="1"/>
      <c r="D164" s="576"/>
      <c r="E164" s="506"/>
      <c r="F164" s="1"/>
      <c r="G164" s="295"/>
      <c r="H164" s="1"/>
      <c r="I164" s="1"/>
      <c r="J164" s="507"/>
      <c r="K164" s="507"/>
      <c r="L164" s="1"/>
      <c r="M164" s="1"/>
      <c r="AQ164" s="576"/>
    </row>
    <row r="165" spans="1:43" ht="26.25" customHeight="1">
      <c r="A165" s="1"/>
      <c r="B165" s="1"/>
      <c r="C165" s="1"/>
      <c r="D165" s="576"/>
      <c r="E165" s="506"/>
      <c r="F165" s="1"/>
      <c r="G165" s="295"/>
      <c r="H165" s="1"/>
      <c r="I165" s="1"/>
      <c r="J165" s="507"/>
      <c r="K165" s="507"/>
      <c r="L165" s="1"/>
      <c r="M165" s="1"/>
      <c r="AQ165" s="576"/>
    </row>
    <row r="166" spans="1:43" ht="26.25" customHeight="1">
      <c r="A166" s="1"/>
      <c r="B166" s="1"/>
      <c r="C166" s="1"/>
      <c r="D166" s="576"/>
      <c r="E166" s="506"/>
      <c r="F166" s="1"/>
      <c r="G166" s="295"/>
      <c r="H166" s="1"/>
      <c r="I166" s="1"/>
      <c r="J166" s="507"/>
      <c r="K166" s="507"/>
      <c r="L166" s="1"/>
      <c r="M166" s="1"/>
      <c r="AQ166" s="576"/>
    </row>
    <row r="167" spans="1:43" ht="26.25" customHeight="1">
      <c r="A167" s="1"/>
      <c r="B167" s="1"/>
      <c r="C167" s="1"/>
      <c r="D167" s="576"/>
      <c r="E167" s="506"/>
      <c r="F167" s="1"/>
      <c r="G167" s="295"/>
      <c r="H167" s="1"/>
      <c r="I167" s="1"/>
      <c r="J167" s="507"/>
      <c r="K167" s="507"/>
      <c r="L167" s="1"/>
      <c r="M167" s="1"/>
      <c r="AQ167" s="576"/>
    </row>
    <row r="168" spans="1:43" ht="26.25" customHeight="1">
      <c r="A168" s="1"/>
      <c r="B168" s="1"/>
      <c r="C168" s="1"/>
      <c r="D168" s="576"/>
      <c r="E168" s="506"/>
      <c r="F168" s="1"/>
      <c r="G168" s="295"/>
      <c r="H168" s="1"/>
      <c r="I168" s="1"/>
      <c r="J168" s="507"/>
      <c r="K168" s="507"/>
      <c r="L168" s="1"/>
      <c r="M168" s="1"/>
      <c r="AQ168" s="576"/>
    </row>
    <row r="169" spans="1:43" ht="26.25" customHeight="1">
      <c r="A169" s="1"/>
      <c r="B169" s="1"/>
      <c r="C169" s="1"/>
      <c r="D169" s="576"/>
      <c r="E169" s="506"/>
      <c r="F169" s="1"/>
      <c r="G169" s="295"/>
      <c r="H169" s="1"/>
      <c r="I169" s="1"/>
      <c r="J169" s="507"/>
      <c r="K169" s="507"/>
      <c r="L169" s="1"/>
      <c r="M169" s="1"/>
      <c r="AQ169" s="576"/>
    </row>
    <row r="170" spans="1:43" ht="26.25" customHeight="1">
      <c r="A170" s="1"/>
      <c r="B170" s="1"/>
      <c r="C170" s="1"/>
      <c r="D170" s="576"/>
      <c r="E170" s="506"/>
      <c r="F170" s="1"/>
      <c r="G170" s="295"/>
      <c r="H170" s="1"/>
      <c r="I170" s="1"/>
      <c r="J170" s="507"/>
      <c r="K170" s="507"/>
      <c r="L170" s="1"/>
      <c r="M170" s="1"/>
      <c r="AQ170" s="576"/>
    </row>
    <row r="171" spans="1:43" ht="26.25" customHeight="1">
      <c r="A171" s="1"/>
      <c r="B171" s="1"/>
      <c r="C171" s="1"/>
      <c r="D171" s="576"/>
      <c r="E171" s="506"/>
      <c r="F171" s="1"/>
      <c r="G171" s="295"/>
      <c r="H171" s="1"/>
      <c r="I171" s="1"/>
      <c r="J171" s="507"/>
      <c r="K171" s="507"/>
      <c r="L171" s="1"/>
      <c r="M171" s="1"/>
      <c r="AQ171" s="576"/>
    </row>
    <row r="172" spans="1:43" ht="26.25" customHeight="1">
      <c r="A172" s="1"/>
      <c r="B172" s="1"/>
      <c r="C172" s="1"/>
      <c r="D172" s="576"/>
      <c r="E172" s="506"/>
      <c r="F172" s="1"/>
      <c r="G172" s="295"/>
      <c r="H172" s="1"/>
      <c r="I172" s="1"/>
      <c r="J172" s="507"/>
      <c r="K172" s="507"/>
      <c r="L172" s="1"/>
      <c r="M172" s="1"/>
      <c r="AQ172" s="576"/>
    </row>
    <row r="173" spans="1:43" ht="26.25" customHeight="1">
      <c r="A173" s="1"/>
      <c r="B173" s="1"/>
      <c r="C173" s="1"/>
      <c r="D173" s="576"/>
      <c r="E173" s="506"/>
      <c r="F173" s="1"/>
      <c r="G173" s="295"/>
      <c r="H173" s="1"/>
      <c r="I173" s="1"/>
      <c r="J173" s="507"/>
      <c r="K173" s="507"/>
      <c r="L173" s="1"/>
      <c r="M173" s="1"/>
      <c r="AQ173" s="576"/>
    </row>
    <row r="174" spans="1:43" ht="26.25" customHeight="1">
      <c r="A174" s="1"/>
      <c r="B174" s="1"/>
      <c r="C174" s="1"/>
      <c r="D174" s="576"/>
      <c r="E174" s="506"/>
      <c r="F174" s="1"/>
      <c r="G174" s="295"/>
      <c r="H174" s="1"/>
      <c r="I174" s="1"/>
      <c r="J174" s="507"/>
      <c r="K174" s="507"/>
      <c r="L174" s="1"/>
      <c r="M174" s="1"/>
      <c r="AQ174" s="576"/>
    </row>
    <row r="175" spans="1:43" ht="26.25" customHeight="1">
      <c r="A175" s="1"/>
      <c r="B175" s="1"/>
      <c r="C175" s="1"/>
      <c r="D175" s="576"/>
      <c r="E175" s="506"/>
      <c r="F175" s="1"/>
      <c r="G175" s="295"/>
      <c r="H175" s="1"/>
      <c r="I175" s="1"/>
      <c r="J175" s="507"/>
      <c r="K175" s="507"/>
      <c r="L175" s="1"/>
      <c r="M175" s="1"/>
      <c r="AQ175" s="576"/>
    </row>
    <row r="176" spans="1:43" ht="26.25" customHeight="1">
      <c r="A176" s="1"/>
      <c r="B176" s="1"/>
      <c r="C176" s="1"/>
      <c r="D176" s="576"/>
      <c r="E176" s="506"/>
      <c r="F176" s="1"/>
      <c r="G176" s="295"/>
      <c r="H176" s="1"/>
      <c r="I176" s="1"/>
      <c r="J176" s="507"/>
      <c r="K176" s="507"/>
      <c r="L176" s="1"/>
      <c r="M176" s="1"/>
      <c r="AQ176" s="576"/>
    </row>
    <row r="177" spans="1:43" ht="26.25" customHeight="1">
      <c r="A177" s="1"/>
      <c r="B177" s="1"/>
      <c r="C177" s="1"/>
      <c r="D177" s="576"/>
      <c r="E177" s="506"/>
      <c r="F177" s="1"/>
      <c r="G177" s="295"/>
      <c r="H177" s="1"/>
      <c r="I177" s="1"/>
      <c r="J177" s="507"/>
      <c r="K177" s="507"/>
      <c r="L177" s="1"/>
      <c r="M177" s="1"/>
      <c r="AQ177" s="576"/>
    </row>
    <row r="178" spans="1:43" ht="26.25" customHeight="1">
      <c r="A178" s="1"/>
      <c r="B178" s="1"/>
      <c r="C178" s="1"/>
      <c r="D178" s="576"/>
      <c r="E178" s="506"/>
      <c r="F178" s="1"/>
      <c r="G178" s="295"/>
      <c r="H178" s="1"/>
      <c r="I178" s="1"/>
      <c r="J178" s="507"/>
      <c r="K178" s="507"/>
      <c r="L178" s="1"/>
      <c r="M178" s="1"/>
      <c r="AQ178" s="576"/>
    </row>
    <row r="179" spans="1:43" ht="26.25" customHeight="1">
      <c r="A179" s="1"/>
      <c r="B179" s="1"/>
      <c r="C179" s="1"/>
      <c r="D179" s="576"/>
      <c r="E179" s="506"/>
      <c r="F179" s="1"/>
      <c r="G179" s="295"/>
      <c r="H179" s="1"/>
      <c r="I179" s="1"/>
      <c r="J179" s="507"/>
      <c r="K179" s="507"/>
      <c r="L179" s="1"/>
      <c r="M179" s="1"/>
      <c r="AQ179" s="576"/>
    </row>
    <row r="180" spans="1:43" ht="26.25" customHeight="1">
      <c r="A180" s="1"/>
      <c r="B180" s="1"/>
      <c r="C180" s="1"/>
      <c r="D180" s="576"/>
      <c r="E180" s="506"/>
      <c r="F180" s="1"/>
      <c r="G180" s="295"/>
      <c r="H180" s="1"/>
      <c r="I180" s="1"/>
      <c r="J180" s="507"/>
      <c r="K180" s="507"/>
      <c r="L180" s="1"/>
      <c r="M180" s="1"/>
      <c r="AQ180" s="576"/>
    </row>
    <row r="181" spans="1:43" ht="26.25" customHeight="1">
      <c r="A181" s="1"/>
      <c r="B181" s="1"/>
      <c r="C181" s="1"/>
      <c r="D181" s="576"/>
      <c r="E181" s="506"/>
      <c r="F181" s="1"/>
      <c r="G181" s="295"/>
      <c r="H181" s="1"/>
      <c r="I181" s="1"/>
      <c r="J181" s="507"/>
      <c r="K181" s="507"/>
      <c r="L181" s="1"/>
      <c r="M181" s="1"/>
      <c r="AQ181" s="576"/>
    </row>
    <row r="182" spans="1:43" ht="26.25" customHeight="1">
      <c r="A182" s="1"/>
      <c r="B182" s="1"/>
      <c r="C182" s="1"/>
      <c r="D182" s="576"/>
      <c r="E182" s="506"/>
      <c r="F182" s="1"/>
      <c r="G182" s="295"/>
      <c r="H182" s="1"/>
      <c r="I182" s="1"/>
      <c r="J182" s="507"/>
      <c r="K182" s="507"/>
      <c r="L182" s="1"/>
      <c r="M182" s="1"/>
      <c r="AQ182" s="576"/>
    </row>
    <row r="183" spans="1:43" ht="26.25" customHeight="1">
      <c r="A183" s="1"/>
      <c r="B183" s="1"/>
      <c r="C183" s="1"/>
      <c r="D183" s="576"/>
      <c r="E183" s="506"/>
      <c r="F183" s="1"/>
      <c r="G183" s="295"/>
      <c r="H183" s="1"/>
      <c r="I183" s="1"/>
      <c r="J183" s="507"/>
      <c r="K183" s="507"/>
      <c r="L183" s="1"/>
      <c r="M183" s="1"/>
      <c r="AQ183" s="576"/>
    </row>
    <row r="184" spans="1:43" ht="26.25" customHeight="1">
      <c r="A184" s="1"/>
      <c r="B184" s="1"/>
      <c r="C184" s="1"/>
      <c r="D184" s="576"/>
      <c r="E184" s="506"/>
      <c r="F184" s="1"/>
      <c r="G184" s="295"/>
      <c r="H184" s="1"/>
      <c r="I184" s="1"/>
      <c r="J184" s="507"/>
      <c r="K184" s="507"/>
      <c r="L184" s="1"/>
      <c r="M184" s="1"/>
      <c r="AQ184" s="576"/>
    </row>
    <row r="185" spans="1:43" ht="26.25" customHeight="1">
      <c r="A185" s="1"/>
      <c r="B185" s="1"/>
      <c r="C185" s="1"/>
      <c r="D185" s="576"/>
      <c r="E185" s="506"/>
      <c r="F185" s="1"/>
      <c r="G185" s="295"/>
      <c r="H185" s="1"/>
      <c r="I185" s="1"/>
      <c r="J185" s="507"/>
      <c r="K185" s="507"/>
      <c r="L185" s="1"/>
      <c r="M185" s="1"/>
      <c r="AQ185" s="576"/>
    </row>
    <row r="186" spans="1:43" ht="26.25" customHeight="1">
      <c r="A186" s="1"/>
      <c r="B186" s="1"/>
      <c r="C186" s="1"/>
      <c r="D186" s="576"/>
      <c r="E186" s="506"/>
      <c r="F186" s="1"/>
      <c r="G186" s="295"/>
      <c r="H186" s="1"/>
      <c r="I186" s="1"/>
      <c r="J186" s="507"/>
      <c r="K186" s="507"/>
      <c r="L186" s="1"/>
      <c r="M186" s="1"/>
      <c r="AQ186" s="576"/>
    </row>
    <row r="187" spans="1:43" ht="26.25" customHeight="1">
      <c r="A187" s="1"/>
      <c r="B187" s="1"/>
      <c r="C187" s="1"/>
      <c r="D187" s="576"/>
      <c r="E187" s="506"/>
      <c r="F187" s="1"/>
      <c r="G187" s="295"/>
      <c r="H187" s="1"/>
      <c r="I187" s="1"/>
      <c r="J187" s="507"/>
      <c r="K187" s="507"/>
      <c r="L187" s="1"/>
      <c r="M187" s="1"/>
      <c r="AQ187" s="576"/>
    </row>
    <row r="188" spans="1:43" ht="26.25" customHeight="1">
      <c r="A188" s="1"/>
      <c r="B188" s="1"/>
      <c r="C188" s="1"/>
      <c r="D188" s="576"/>
      <c r="E188" s="506"/>
      <c r="F188" s="1"/>
      <c r="G188" s="295"/>
      <c r="H188" s="1"/>
      <c r="I188" s="1"/>
      <c r="J188" s="507"/>
      <c r="K188" s="507"/>
      <c r="L188" s="1"/>
      <c r="M188" s="1"/>
      <c r="AQ188" s="576"/>
    </row>
    <row r="189" spans="1:43" ht="26.25" customHeight="1">
      <c r="A189" s="1"/>
      <c r="B189" s="1"/>
      <c r="C189" s="1"/>
      <c r="D189" s="576"/>
      <c r="E189" s="506"/>
      <c r="F189" s="1"/>
      <c r="G189" s="295"/>
      <c r="H189" s="1"/>
      <c r="I189" s="1"/>
      <c r="J189" s="507"/>
      <c r="K189" s="507"/>
      <c r="L189" s="1"/>
      <c r="M189" s="1"/>
      <c r="AQ189" s="576"/>
    </row>
    <row r="190" spans="1:43" ht="26.25" customHeight="1">
      <c r="A190" s="1"/>
      <c r="B190" s="1"/>
      <c r="C190" s="1"/>
      <c r="D190" s="576"/>
      <c r="E190" s="506"/>
      <c r="F190" s="1"/>
      <c r="G190" s="295"/>
      <c r="H190" s="1"/>
      <c r="I190" s="1"/>
      <c r="J190" s="507"/>
      <c r="K190" s="507"/>
      <c r="L190" s="1"/>
      <c r="M190" s="1"/>
      <c r="AQ190" s="576"/>
    </row>
    <row r="191" spans="1:43" ht="26.25" customHeight="1">
      <c r="A191" s="1"/>
      <c r="B191" s="1"/>
      <c r="C191" s="1"/>
      <c r="D191" s="576"/>
      <c r="E191" s="506"/>
      <c r="F191" s="1"/>
      <c r="G191" s="295"/>
      <c r="H191" s="1"/>
      <c r="I191" s="1"/>
      <c r="J191" s="507"/>
      <c r="K191" s="507"/>
      <c r="L191" s="1"/>
      <c r="M191" s="1"/>
      <c r="AQ191" s="576"/>
    </row>
    <row r="192" spans="1:43" ht="26.25" customHeight="1">
      <c r="A192" s="1"/>
      <c r="B192" s="1"/>
      <c r="C192" s="1"/>
      <c r="D192" s="576"/>
      <c r="E192" s="506"/>
      <c r="F192" s="1"/>
      <c r="G192" s="295"/>
      <c r="H192" s="1"/>
      <c r="I192" s="1"/>
      <c r="J192" s="507"/>
      <c r="K192" s="507"/>
      <c r="L192" s="1"/>
      <c r="M192" s="1"/>
      <c r="AQ192" s="576"/>
    </row>
    <row r="193" spans="1:43" ht="26.25" customHeight="1">
      <c r="A193" s="1"/>
      <c r="B193" s="1"/>
      <c r="C193" s="1"/>
      <c r="D193" s="576"/>
      <c r="E193" s="506"/>
      <c r="F193" s="1"/>
      <c r="G193" s="295"/>
      <c r="H193" s="1"/>
      <c r="I193" s="1"/>
      <c r="J193" s="507"/>
      <c r="K193" s="507"/>
      <c r="L193" s="1"/>
      <c r="M193" s="1"/>
      <c r="AQ193" s="576"/>
    </row>
    <row r="194" spans="1:43" ht="26.25" customHeight="1">
      <c r="A194" s="1"/>
      <c r="B194" s="1"/>
      <c r="C194" s="1"/>
      <c r="D194" s="576"/>
      <c r="E194" s="506"/>
      <c r="F194" s="1"/>
      <c r="G194" s="295"/>
      <c r="H194" s="1"/>
      <c r="I194" s="1"/>
      <c r="J194" s="507"/>
      <c r="K194" s="507"/>
      <c r="L194" s="1"/>
      <c r="M194" s="1"/>
      <c r="AQ194" s="576"/>
    </row>
    <row r="195" spans="1:43" ht="26.25" customHeight="1">
      <c r="A195" s="1"/>
      <c r="B195" s="1"/>
      <c r="C195" s="1"/>
      <c r="D195" s="576"/>
      <c r="E195" s="506"/>
      <c r="F195" s="1"/>
      <c r="G195" s="295"/>
      <c r="H195" s="1"/>
      <c r="I195" s="1"/>
      <c r="J195" s="507"/>
      <c r="K195" s="507"/>
      <c r="L195" s="1"/>
      <c r="M195" s="1"/>
      <c r="AQ195" s="576"/>
    </row>
    <row r="196" spans="1:43" ht="26.25" customHeight="1">
      <c r="A196" s="1"/>
      <c r="B196" s="1"/>
      <c r="C196" s="1"/>
      <c r="D196" s="576"/>
      <c r="E196" s="506"/>
      <c r="F196" s="1"/>
      <c r="G196" s="295"/>
      <c r="H196" s="1"/>
      <c r="I196" s="1"/>
      <c r="J196" s="507"/>
      <c r="K196" s="507"/>
      <c r="L196" s="1"/>
      <c r="M196" s="1"/>
      <c r="AQ196" s="576"/>
    </row>
    <row r="197" spans="1:43" ht="26.25" customHeight="1">
      <c r="A197" s="1"/>
      <c r="B197" s="1"/>
      <c r="C197" s="1"/>
      <c r="D197" s="576"/>
      <c r="E197" s="506"/>
      <c r="F197" s="1"/>
      <c r="G197" s="295"/>
      <c r="H197" s="1"/>
      <c r="I197" s="1"/>
      <c r="J197" s="507"/>
      <c r="K197" s="507"/>
      <c r="L197" s="1"/>
      <c r="M197" s="1"/>
      <c r="AQ197" s="576"/>
    </row>
    <row r="198" spans="1:43" ht="26.25" customHeight="1">
      <c r="A198" s="1"/>
      <c r="B198" s="1"/>
      <c r="C198" s="1"/>
      <c r="D198" s="576"/>
      <c r="E198" s="506"/>
      <c r="F198" s="1"/>
      <c r="G198" s="295"/>
      <c r="H198" s="1"/>
      <c r="I198" s="1"/>
      <c r="J198" s="507"/>
      <c r="K198" s="507"/>
      <c r="L198" s="1"/>
      <c r="M198" s="1"/>
      <c r="AQ198" s="576"/>
    </row>
    <row r="199" spans="1:43" ht="26.25" customHeight="1">
      <c r="A199" s="1"/>
      <c r="B199" s="1"/>
      <c r="C199" s="1"/>
      <c r="D199" s="576"/>
      <c r="E199" s="506"/>
      <c r="F199" s="1"/>
      <c r="G199" s="295"/>
      <c r="H199" s="1"/>
      <c r="I199" s="1"/>
      <c r="J199" s="507"/>
      <c r="K199" s="507"/>
      <c r="L199" s="1"/>
      <c r="M199" s="1"/>
      <c r="AQ199" s="576"/>
    </row>
    <row r="200" spans="1:43" ht="26.25" customHeight="1">
      <c r="A200" s="1"/>
      <c r="B200" s="1"/>
      <c r="C200" s="1"/>
      <c r="D200" s="576"/>
      <c r="E200" s="506"/>
      <c r="F200" s="1"/>
      <c r="G200" s="295"/>
      <c r="H200" s="1"/>
      <c r="I200" s="1"/>
      <c r="J200" s="507"/>
      <c r="K200" s="507"/>
      <c r="L200" s="1"/>
      <c r="M200" s="1"/>
      <c r="AQ200" s="576"/>
    </row>
    <row r="201" spans="1:43" ht="26.25" customHeight="1">
      <c r="A201" s="1"/>
      <c r="B201" s="1"/>
      <c r="C201" s="1"/>
      <c r="D201" s="576"/>
      <c r="E201" s="506"/>
      <c r="F201" s="1"/>
      <c r="G201" s="295"/>
      <c r="H201" s="1"/>
      <c r="I201" s="1"/>
      <c r="J201" s="507"/>
      <c r="K201" s="507"/>
      <c r="L201" s="1"/>
      <c r="M201" s="1"/>
      <c r="AQ201" s="576"/>
    </row>
    <row r="202" spans="1:43" ht="26.25" customHeight="1">
      <c r="A202" s="1"/>
      <c r="B202" s="1"/>
      <c r="C202" s="1"/>
      <c r="D202" s="576"/>
      <c r="E202" s="506"/>
      <c r="F202" s="1"/>
      <c r="G202" s="295"/>
      <c r="H202" s="1"/>
      <c r="I202" s="1"/>
      <c r="J202" s="507"/>
      <c r="K202" s="507"/>
      <c r="L202" s="1"/>
      <c r="M202" s="1"/>
      <c r="AQ202" s="576"/>
    </row>
    <row r="203" spans="1:43" ht="26.25" customHeight="1">
      <c r="A203" s="1"/>
      <c r="B203" s="1"/>
      <c r="C203" s="1"/>
      <c r="D203" s="576"/>
      <c r="E203" s="506"/>
      <c r="F203" s="1"/>
      <c r="G203" s="295"/>
      <c r="H203" s="1"/>
      <c r="I203" s="1"/>
      <c r="J203" s="507"/>
      <c r="K203" s="507"/>
      <c r="L203" s="1"/>
      <c r="M203" s="1"/>
      <c r="AQ203" s="576"/>
    </row>
    <row r="204" spans="1:43" ht="26.25" customHeight="1">
      <c r="A204" s="1"/>
      <c r="B204" s="1"/>
      <c r="C204" s="1"/>
      <c r="D204" s="576"/>
      <c r="E204" s="506"/>
      <c r="F204" s="1"/>
      <c r="G204" s="295"/>
      <c r="H204" s="1"/>
      <c r="I204" s="1"/>
      <c r="J204" s="507"/>
      <c r="K204" s="507"/>
      <c r="L204" s="1"/>
      <c r="M204" s="1"/>
      <c r="AQ204" s="576"/>
    </row>
    <row r="205" spans="1:43" ht="26.25" customHeight="1">
      <c r="A205" s="1"/>
      <c r="B205" s="1"/>
      <c r="C205" s="1"/>
      <c r="D205" s="576"/>
      <c r="E205" s="506"/>
      <c r="F205" s="1"/>
      <c r="G205" s="295"/>
      <c r="H205" s="1"/>
      <c r="I205" s="1"/>
      <c r="J205" s="507"/>
      <c r="K205" s="507"/>
      <c r="L205" s="1"/>
      <c r="M205" s="1"/>
      <c r="AQ205" s="576"/>
    </row>
    <row r="206" spans="1:43" ht="26.25" customHeight="1">
      <c r="A206" s="1"/>
      <c r="B206" s="1"/>
      <c r="C206" s="1"/>
      <c r="D206" s="576"/>
      <c r="E206" s="506"/>
      <c r="F206" s="1"/>
      <c r="G206" s="295"/>
      <c r="H206" s="1"/>
      <c r="I206" s="1"/>
      <c r="J206" s="507"/>
      <c r="K206" s="507"/>
      <c r="L206" s="1"/>
      <c r="M206" s="1"/>
      <c r="AQ206" s="576"/>
    </row>
    <row r="207" spans="1:43" ht="26.25" customHeight="1">
      <c r="A207" s="1"/>
      <c r="B207" s="1"/>
      <c r="C207" s="1"/>
      <c r="D207" s="576"/>
      <c r="E207" s="506"/>
      <c r="F207" s="1"/>
      <c r="G207" s="295"/>
      <c r="H207" s="1"/>
      <c r="I207" s="1"/>
      <c r="J207" s="507"/>
      <c r="K207" s="507"/>
      <c r="L207" s="1"/>
      <c r="M207" s="1"/>
      <c r="AQ207" s="576"/>
    </row>
    <row r="208" spans="1:43" ht="26.25" customHeight="1">
      <c r="A208" s="1"/>
      <c r="B208" s="1"/>
      <c r="C208" s="1"/>
      <c r="D208" s="576"/>
      <c r="E208" s="506"/>
      <c r="F208" s="1"/>
      <c r="G208" s="295"/>
      <c r="H208" s="1"/>
      <c r="I208" s="1"/>
      <c r="J208" s="507"/>
      <c r="K208" s="507"/>
      <c r="L208" s="1"/>
      <c r="M208" s="1"/>
      <c r="AQ208" s="576"/>
    </row>
    <row r="209" spans="1:43" ht="26.25" customHeight="1">
      <c r="A209" s="1"/>
      <c r="B209" s="1"/>
      <c r="C209" s="1"/>
      <c r="D209" s="576"/>
      <c r="E209" s="506"/>
      <c r="F209" s="1"/>
      <c r="G209" s="295"/>
      <c r="H209" s="1"/>
      <c r="I209" s="1"/>
      <c r="J209" s="507"/>
      <c r="K209" s="507"/>
      <c r="L209" s="1"/>
      <c r="M209" s="1"/>
      <c r="AQ209" s="576"/>
    </row>
    <row r="210" spans="1:43" ht="26.25" customHeight="1">
      <c r="A210" s="1"/>
      <c r="B210" s="1"/>
      <c r="C210" s="1"/>
      <c r="D210" s="576"/>
      <c r="E210" s="506"/>
      <c r="F210" s="1"/>
      <c r="G210" s="295"/>
      <c r="H210" s="1"/>
      <c r="I210" s="1"/>
      <c r="J210" s="507"/>
      <c r="K210" s="507"/>
      <c r="L210" s="1"/>
      <c r="M210" s="1"/>
      <c r="AQ210" s="576"/>
    </row>
    <row r="211" spans="1:43" ht="26.25" customHeight="1">
      <c r="A211" s="1"/>
      <c r="B211" s="1"/>
      <c r="C211" s="1"/>
      <c r="D211" s="576"/>
      <c r="E211" s="506"/>
      <c r="F211" s="1"/>
      <c r="G211" s="295"/>
      <c r="H211" s="1"/>
      <c r="I211" s="1"/>
      <c r="J211" s="507"/>
      <c r="K211" s="507"/>
      <c r="L211" s="1"/>
      <c r="M211" s="1"/>
      <c r="AQ211" s="576"/>
    </row>
    <row r="212" spans="1:43" ht="26.25" customHeight="1">
      <c r="A212" s="1"/>
      <c r="B212" s="1"/>
      <c r="C212" s="1"/>
      <c r="D212" s="576"/>
      <c r="E212" s="506"/>
      <c r="F212" s="1"/>
      <c r="G212" s="295"/>
      <c r="H212" s="1"/>
      <c r="I212" s="1"/>
      <c r="J212" s="507"/>
      <c r="K212" s="507"/>
      <c r="L212" s="1"/>
      <c r="M212" s="1"/>
      <c r="AQ212" s="576"/>
    </row>
    <row r="213" spans="1:43" ht="26.25" customHeight="1">
      <c r="A213" s="1"/>
      <c r="B213" s="1"/>
      <c r="C213" s="1"/>
      <c r="D213" s="576"/>
      <c r="E213" s="506"/>
      <c r="F213" s="1"/>
      <c r="G213" s="295"/>
      <c r="H213" s="1"/>
      <c r="I213" s="1"/>
      <c r="J213" s="507"/>
      <c r="K213" s="507"/>
      <c r="L213" s="1"/>
      <c r="M213" s="1"/>
      <c r="AQ213" s="576"/>
    </row>
    <row r="214" spans="1:43" ht="26.25" customHeight="1">
      <c r="A214" s="1"/>
      <c r="B214" s="1"/>
      <c r="C214" s="1"/>
      <c r="D214" s="576"/>
      <c r="E214" s="506"/>
      <c r="F214" s="1"/>
      <c r="G214" s="295"/>
      <c r="H214" s="1"/>
      <c r="I214" s="1"/>
      <c r="J214" s="507"/>
      <c r="K214" s="507"/>
      <c r="L214" s="1"/>
      <c r="M214" s="1"/>
      <c r="AQ214" s="576"/>
    </row>
    <row r="215" spans="1:43" ht="26.25" customHeight="1">
      <c r="A215" s="1"/>
      <c r="B215" s="1"/>
      <c r="C215" s="1"/>
      <c r="D215" s="576"/>
      <c r="E215" s="506"/>
      <c r="F215" s="1"/>
      <c r="G215" s="295"/>
      <c r="H215" s="1"/>
      <c r="I215" s="1"/>
      <c r="J215" s="507"/>
      <c r="K215" s="507"/>
      <c r="L215" s="1"/>
      <c r="M215" s="1"/>
      <c r="AQ215" s="576"/>
    </row>
    <row r="216" spans="1:43" ht="26.25" customHeight="1">
      <c r="A216" s="1"/>
      <c r="B216" s="1"/>
      <c r="C216" s="1"/>
      <c r="D216" s="576"/>
      <c r="E216" s="506"/>
      <c r="F216" s="1"/>
      <c r="G216" s="295"/>
      <c r="H216" s="1"/>
      <c r="I216" s="1"/>
      <c r="J216" s="507"/>
      <c r="K216" s="507"/>
      <c r="L216" s="1"/>
      <c r="M216" s="1"/>
      <c r="AQ216" s="576"/>
    </row>
    <row r="217" spans="1:43" ht="26.25" customHeight="1">
      <c r="A217" s="1"/>
      <c r="B217" s="1"/>
      <c r="C217" s="1"/>
      <c r="D217" s="576"/>
      <c r="E217" s="506"/>
      <c r="F217" s="1"/>
      <c r="G217" s="295"/>
      <c r="H217" s="1"/>
      <c r="I217" s="1"/>
      <c r="J217" s="507"/>
      <c r="K217" s="507"/>
      <c r="L217" s="1"/>
      <c r="M217" s="1"/>
      <c r="AQ217" s="576"/>
    </row>
    <row r="218" spans="1:43" ht="26.25" customHeight="1">
      <c r="A218" s="1"/>
      <c r="B218" s="1"/>
      <c r="C218" s="1"/>
      <c r="D218" s="576"/>
      <c r="E218" s="506"/>
      <c r="F218" s="1"/>
      <c r="G218" s="295"/>
      <c r="H218" s="1"/>
      <c r="I218" s="1"/>
      <c r="J218" s="507"/>
      <c r="K218" s="507"/>
      <c r="L218" s="1"/>
      <c r="M218" s="1"/>
      <c r="AQ218" s="576"/>
    </row>
    <row r="219" spans="1:43" ht="26.25" customHeight="1">
      <c r="A219" s="1"/>
      <c r="B219" s="1"/>
      <c r="C219" s="1"/>
      <c r="D219" s="576"/>
      <c r="E219" s="506"/>
      <c r="F219" s="1"/>
      <c r="G219" s="295"/>
      <c r="H219" s="1"/>
      <c r="I219" s="1"/>
      <c r="J219" s="507"/>
      <c r="K219" s="507"/>
      <c r="L219" s="1"/>
      <c r="M219" s="1"/>
      <c r="AQ219" s="576"/>
    </row>
    <row r="220" spans="1:43" ht="26.25" customHeight="1">
      <c r="A220" s="1"/>
      <c r="B220" s="1"/>
      <c r="C220" s="1"/>
      <c r="D220" s="576"/>
      <c r="E220" s="506"/>
      <c r="F220" s="1"/>
      <c r="G220" s="295"/>
      <c r="H220" s="1"/>
      <c r="I220" s="1"/>
      <c r="J220" s="507"/>
      <c r="K220" s="507"/>
      <c r="L220" s="1"/>
      <c r="M220" s="1"/>
      <c r="AQ220" s="576"/>
    </row>
    <row r="221" spans="1:43" ht="26.25" customHeight="1">
      <c r="A221" s="1"/>
      <c r="B221" s="1"/>
      <c r="C221" s="1"/>
      <c r="D221" s="576"/>
      <c r="E221" s="506"/>
      <c r="F221" s="1"/>
      <c r="G221" s="295"/>
      <c r="H221" s="1"/>
      <c r="I221" s="1"/>
      <c r="J221" s="507"/>
      <c r="K221" s="507"/>
      <c r="L221" s="1"/>
      <c r="M221" s="1"/>
      <c r="AQ221" s="576"/>
    </row>
    <row r="222" spans="1:43" ht="26.25" customHeight="1">
      <c r="A222" s="1"/>
      <c r="B222" s="1"/>
      <c r="C222" s="1"/>
      <c r="D222" s="576"/>
      <c r="E222" s="506"/>
      <c r="F222" s="1"/>
      <c r="G222" s="295"/>
      <c r="H222" s="1"/>
      <c r="I222" s="1"/>
      <c r="J222" s="507"/>
      <c r="K222" s="507"/>
      <c r="L222" s="1"/>
      <c r="M222" s="1"/>
      <c r="AQ222" s="576"/>
    </row>
    <row r="223" spans="1:43" ht="26.25" customHeight="1">
      <c r="A223" s="1"/>
      <c r="B223" s="1"/>
      <c r="C223" s="1"/>
      <c r="D223" s="576"/>
      <c r="E223" s="506"/>
      <c r="F223" s="1"/>
      <c r="G223" s="295"/>
      <c r="H223" s="1"/>
      <c r="I223" s="1"/>
      <c r="J223" s="507"/>
      <c r="K223" s="507"/>
      <c r="L223" s="1"/>
      <c r="M223" s="1"/>
      <c r="AQ223" s="576"/>
    </row>
    <row r="224" spans="1:43" ht="26.25" customHeight="1">
      <c r="A224" s="1"/>
      <c r="B224" s="1"/>
      <c r="C224" s="1"/>
      <c r="D224" s="576"/>
      <c r="E224" s="506"/>
      <c r="F224" s="1"/>
      <c r="G224" s="295"/>
      <c r="H224" s="1"/>
      <c r="I224" s="1"/>
      <c r="J224" s="507"/>
      <c r="K224" s="507"/>
      <c r="L224" s="1"/>
      <c r="M224" s="1"/>
      <c r="AQ224" s="576"/>
    </row>
    <row r="225" spans="1:43" ht="26.25" customHeight="1">
      <c r="A225" s="1"/>
      <c r="B225" s="1"/>
      <c r="C225" s="1"/>
      <c r="D225" s="576"/>
      <c r="E225" s="506"/>
      <c r="F225" s="1"/>
      <c r="G225" s="295"/>
      <c r="H225" s="1"/>
      <c r="I225" s="1"/>
      <c r="J225" s="507"/>
      <c r="K225" s="507"/>
      <c r="L225" s="1"/>
      <c r="M225" s="1"/>
      <c r="AQ225" s="576"/>
    </row>
    <row r="226" spans="1:43" ht="26.25" customHeight="1">
      <c r="A226" s="1"/>
      <c r="B226" s="1"/>
      <c r="C226" s="1"/>
      <c r="D226" s="576"/>
      <c r="E226" s="506"/>
      <c r="F226" s="1"/>
      <c r="G226" s="295"/>
      <c r="H226" s="1"/>
      <c r="I226" s="1"/>
      <c r="J226" s="507"/>
      <c r="K226" s="507"/>
      <c r="L226" s="1"/>
      <c r="M226" s="1"/>
      <c r="AQ226" s="576"/>
    </row>
    <row r="227" spans="1:43" ht="26.25" customHeight="1">
      <c r="A227" s="1"/>
      <c r="B227" s="1"/>
      <c r="C227" s="1"/>
      <c r="D227" s="576"/>
      <c r="E227" s="506"/>
      <c r="F227" s="1"/>
      <c r="G227" s="295"/>
      <c r="H227" s="1"/>
      <c r="I227" s="1"/>
      <c r="J227" s="507"/>
      <c r="K227" s="507"/>
      <c r="L227" s="1"/>
      <c r="M227" s="1"/>
      <c r="AQ227" s="576"/>
    </row>
    <row r="228" spans="1:43" ht="26.25" customHeight="1">
      <c r="A228" s="1"/>
      <c r="B228" s="1"/>
      <c r="C228" s="1"/>
      <c r="D228" s="576"/>
      <c r="E228" s="506"/>
      <c r="F228" s="1"/>
      <c r="G228" s="295"/>
      <c r="H228" s="1"/>
      <c r="I228" s="1"/>
      <c r="J228" s="507"/>
      <c r="K228" s="507"/>
      <c r="L228" s="1"/>
      <c r="M228" s="1"/>
      <c r="AQ228" s="576"/>
    </row>
    <row r="229" spans="1:43" ht="26.25" customHeight="1">
      <c r="A229" s="1"/>
      <c r="B229" s="1"/>
      <c r="C229" s="1"/>
      <c r="D229" s="576"/>
      <c r="E229" s="506"/>
      <c r="F229" s="1"/>
      <c r="G229" s="295"/>
      <c r="H229" s="1"/>
      <c r="I229" s="1"/>
      <c r="J229" s="507"/>
      <c r="K229" s="507"/>
      <c r="L229" s="1"/>
      <c r="M229" s="1"/>
      <c r="AQ229" s="576"/>
    </row>
    <row r="230" spans="1:43" ht="26.25" customHeight="1">
      <c r="A230" s="1"/>
      <c r="B230" s="1"/>
      <c r="C230" s="1"/>
      <c r="D230" s="576"/>
      <c r="E230" s="506"/>
      <c r="F230" s="1"/>
      <c r="G230" s="295"/>
      <c r="H230" s="1"/>
      <c r="I230" s="1"/>
      <c r="J230" s="507"/>
      <c r="K230" s="507"/>
      <c r="L230" s="1"/>
      <c r="M230" s="1"/>
      <c r="AQ230" s="576"/>
    </row>
    <row r="231" spans="1:43" ht="26.25" customHeight="1">
      <c r="A231" s="1"/>
      <c r="B231" s="1"/>
      <c r="C231" s="1"/>
      <c r="D231" s="576"/>
      <c r="E231" s="506"/>
      <c r="F231" s="1"/>
      <c r="G231" s="295"/>
      <c r="H231" s="1"/>
      <c r="I231" s="1"/>
      <c r="J231" s="507"/>
      <c r="K231" s="507"/>
      <c r="L231" s="1"/>
      <c r="M231" s="1"/>
      <c r="AQ231" s="576"/>
    </row>
    <row r="232" spans="1:43" ht="26.25" customHeight="1">
      <c r="A232" s="1"/>
      <c r="B232" s="1"/>
      <c r="C232" s="1"/>
      <c r="D232" s="576"/>
      <c r="E232" s="506"/>
      <c r="F232" s="1"/>
      <c r="G232" s="295"/>
      <c r="H232" s="1"/>
      <c r="I232" s="1"/>
      <c r="J232" s="507"/>
      <c r="K232" s="507"/>
      <c r="L232" s="1"/>
      <c r="M232" s="1"/>
      <c r="AQ232" s="576"/>
    </row>
    <row r="233" spans="1:43" ht="26.25" customHeight="1">
      <c r="A233" s="1"/>
      <c r="B233" s="1"/>
      <c r="C233" s="1"/>
      <c r="D233" s="576"/>
      <c r="E233" s="506"/>
      <c r="F233" s="1"/>
      <c r="G233" s="295"/>
      <c r="H233" s="1"/>
      <c r="I233" s="1"/>
      <c r="J233" s="507"/>
      <c r="K233" s="507"/>
      <c r="L233" s="1"/>
      <c r="M233" s="1"/>
      <c r="AQ233" s="576"/>
    </row>
    <row r="234" spans="1:43" ht="26.25" customHeight="1">
      <c r="A234" s="1"/>
      <c r="B234" s="1"/>
      <c r="C234" s="1"/>
      <c r="D234" s="576"/>
      <c r="E234" s="506"/>
      <c r="F234" s="1"/>
      <c r="G234" s="295"/>
      <c r="H234" s="1"/>
      <c r="I234" s="1"/>
      <c r="J234" s="507"/>
      <c r="K234" s="507"/>
      <c r="L234" s="1"/>
      <c r="M234" s="1"/>
      <c r="AQ234" s="576"/>
    </row>
    <row r="235" spans="1:43" ht="26.25" customHeight="1">
      <c r="A235" s="1"/>
      <c r="B235" s="1"/>
      <c r="C235" s="1"/>
      <c r="D235" s="576"/>
      <c r="E235" s="506"/>
      <c r="F235" s="1"/>
      <c r="G235" s="295"/>
      <c r="H235" s="1"/>
      <c r="I235" s="1"/>
      <c r="J235" s="507"/>
      <c r="K235" s="507"/>
      <c r="L235" s="1"/>
      <c r="M235" s="1"/>
      <c r="AQ235" s="576"/>
    </row>
    <row r="236" spans="1:43" ht="26.25" customHeight="1">
      <c r="A236" s="1"/>
      <c r="B236" s="1"/>
      <c r="C236" s="1"/>
      <c r="D236" s="576"/>
      <c r="E236" s="506"/>
      <c r="F236" s="1"/>
      <c r="G236" s="295"/>
      <c r="H236" s="1"/>
      <c r="I236" s="1"/>
      <c r="J236" s="507"/>
      <c r="K236" s="507"/>
      <c r="L236" s="1"/>
      <c r="M236" s="1"/>
      <c r="AQ236" s="576"/>
    </row>
    <row r="237" spans="1:43" ht="26.25" customHeight="1">
      <c r="A237" s="1"/>
      <c r="B237" s="1"/>
      <c r="C237" s="1"/>
      <c r="D237" s="576"/>
      <c r="E237" s="506"/>
      <c r="F237" s="1"/>
      <c r="G237" s="295"/>
      <c r="H237" s="1"/>
      <c r="I237" s="1"/>
      <c r="J237" s="507"/>
      <c r="K237" s="507"/>
      <c r="L237" s="1"/>
      <c r="M237" s="1"/>
      <c r="AQ237" s="576"/>
    </row>
    <row r="238" spans="1:43" ht="26.25" customHeight="1">
      <c r="A238" s="1"/>
      <c r="B238" s="1"/>
      <c r="C238" s="1"/>
      <c r="D238" s="576"/>
      <c r="E238" s="506"/>
      <c r="F238" s="1"/>
      <c r="G238" s="295"/>
      <c r="H238" s="1"/>
      <c r="I238" s="1"/>
      <c r="J238" s="507"/>
      <c r="K238" s="507"/>
      <c r="L238" s="1"/>
      <c r="M238" s="1"/>
      <c r="AQ238" s="576"/>
    </row>
    <row r="239" spans="1:43" ht="26.25" customHeight="1">
      <c r="A239" s="1"/>
      <c r="B239" s="1"/>
      <c r="C239" s="1"/>
      <c r="D239" s="576"/>
      <c r="E239" s="506"/>
      <c r="F239" s="1"/>
      <c r="G239" s="295"/>
      <c r="H239" s="1"/>
      <c r="I239" s="1"/>
      <c r="J239" s="507"/>
      <c r="K239" s="507"/>
      <c r="L239" s="1"/>
      <c r="M239" s="1"/>
      <c r="AQ239" s="576"/>
    </row>
    <row r="240" spans="1:43" ht="26.25" customHeight="1">
      <c r="A240" s="1"/>
      <c r="B240" s="1"/>
      <c r="C240" s="1"/>
      <c r="D240" s="576"/>
      <c r="E240" s="506"/>
      <c r="F240" s="1"/>
      <c r="G240" s="295"/>
      <c r="H240" s="1"/>
      <c r="I240" s="1"/>
      <c r="J240" s="507"/>
      <c r="K240" s="507"/>
      <c r="L240" s="1"/>
      <c r="M240" s="1"/>
      <c r="AQ240" s="576"/>
    </row>
    <row r="241" spans="1:43" ht="26.25" customHeight="1">
      <c r="A241" s="1"/>
      <c r="B241" s="1"/>
      <c r="C241" s="1"/>
      <c r="D241" s="576"/>
      <c r="E241" s="506"/>
      <c r="F241" s="1"/>
      <c r="G241" s="295"/>
      <c r="H241" s="1"/>
      <c r="I241" s="1"/>
      <c r="J241" s="507"/>
      <c r="K241" s="507"/>
      <c r="L241" s="1"/>
      <c r="M241" s="1"/>
      <c r="AQ241" s="576"/>
    </row>
    <row r="242" spans="1:43" ht="26.25" customHeight="1">
      <c r="A242" s="1"/>
      <c r="B242" s="1"/>
      <c r="C242" s="1"/>
      <c r="D242" s="576"/>
      <c r="E242" s="506"/>
      <c r="F242" s="1"/>
      <c r="G242" s="295"/>
      <c r="H242" s="1"/>
      <c r="I242" s="1"/>
      <c r="J242" s="507"/>
      <c r="K242" s="507"/>
      <c r="L242" s="1"/>
      <c r="M242" s="1"/>
      <c r="AQ242" s="576"/>
    </row>
    <row r="243" spans="1:43" ht="26.25" customHeight="1">
      <c r="A243" s="1"/>
      <c r="B243" s="1"/>
      <c r="C243" s="1"/>
      <c r="D243" s="576"/>
      <c r="E243" s="506"/>
      <c r="F243" s="1"/>
      <c r="G243" s="295"/>
      <c r="H243" s="1"/>
      <c r="I243" s="1"/>
      <c r="J243" s="507"/>
      <c r="K243" s="507"/>
      <c r="L243" s="1"/>
      <c r="M243" s="1"/>
      <c r="AQ243" s="576"/>
    </row>
    <row r="244" spans="1:43" ht="26.25" customHeight="1">
      <c r="A244" s="1"/>
      <c r="B244" s="1"/>
      <c r="C244" s="1"/>
      <c r="D244" s="576"/>
      <c r="E244" s="506"/>
      <c r="F244" s="1"/>
      <c r="G244" s="295"/>
      <c r="H244" s="1"/>
      <c r="I244" s="1"/>
      <c r="J244" s="507"/>
      <c r="K244" s="507"/>
      <c r="L244" s="1"/>
      <c r="M244" s="1"/>
      <c r="AQ244" s="576"/>
    </row>
    <row r="245" spans="1:43" ht="26.25" customHeight="1">
      <c r="A245" s="1"/>
      <c r="B245" s="1"/>
      <c r="C245" s="1"/>
      <c r="D245" s="576"/>
      <c r="E245" s="506"/>
      <c r="F245" s="1"/>
      <c r="G245" s="295"/>
      <c r="H245" s="1"/>
      <c r="I245" s="1"/>
      <c r="J245" s="507"/>
      <c r="K245" s="507"/>
      <c r="L245" s="1"/>
      <c r="M245" s="1"/>
      <c r="AQ245" s="576"/>
    </row>
    <row r="246" spans="1:43" ht="26.25" customHeight="1">
      <c r="A246" s="1"/>
      <c r="B246" s="1"/>
      <c r="C246" s="1"/>
      <c r="D246" s="576"/>
      <c r="E246" s="506"/>
      <c r="F246" s="1"/>
      <c r="G246" s="295"/>
      <c r="H246" s="1"/>
      <c r="I246" s="1"/>
      <c r="J246" s="507"/>
      <c r="K246" s="507"/>
      <c r="L246" s="1"/>
      <c r="M246" s="1"/>
      <c r="AQ246" s="576"/>
    </row>
    <row r="247" spans="1:43" ht="26.25" customHeight="1">
      <c r="A247" s="1"/>
      <c r="B247" s="1"/>
      <c r="C247" s="1"/>
      <c r="D247" s="576"/>
      <c r="E247" s="506"/>
      <c r="F247" s="1"/>
      <c r="G247" s="295"/>
      <c r="H247" s="1"/>
      <c r="I247" s="1"/>
      <c r="J247" s="507"/>
      <c r="K247" s="507"/>
      <c r="L247" s="1"/>
      <c r="M247" s="1"/>
      <c r="AQ247" s="576"/>
    </row>
    <row r="248" spans="1:43" ht="26.25" customHeight="1">
      <c r="A248" s="1"/>
      <c r="B248" s="1"/>
      <c r="C248" s="1"/>
      <c r="D248" s="576"/>
      <c r="E248" s="506"/>
      <c r="F248" s="1"/>
      <c r="G248" s="295"/>
      <c r="H248" s="1"/>
      <c r="I248" s="1"/>
      <c r="J248" s="507"/>
      <c r="K248" s="507"/>
      <c r="L248" s="1"/>
      <c r="M248" s="1"/>
      <c r="AQ248" s="576"/>
    </row>
    <row r="249" spans="1:43" ht="26.25" customHeight="1">
      <c r="A249" s="1"/>
      <c r="B249" s="1"/>
      <c r="C249" s="1"/>
      <c r="D249" s="576"/>
      <c r="E249" s="506"/>
      <c r="F249" s="1"/>
      <c r="G249" s="295"/>
      <c r="H249" s="1"/>
      <c r="I249" s="1"/>
      <c r="J249" s="507"/>
      <c r="K249" s="507"/>
      <c r="L249" s="1"/>
      <c r="M249" s="1"/>
      <c r="AQ249" s="576"/>
    </row>
    <row r="250" spans="1:43" ht="26.25" customHeight="1">
      <c r="A250" s="1"/>
      <c r="B250" s="1"/>
      <c r="C250" s="1"/>
      <c r="D250" s="576"/>
      <c r="E250" s="506"/>
      <c r="F250" s="1"/>
      <c r="G250" s="295"/>
      <c r="H250" s="1"/>
      <c r="I250" s="1"/>
      <c r="J250" s="507"/>
      <c r="K250" s="507"/>
      <c r="L250" s="1"/>
      <c r="M250" s="1"/>
      <c r="AQ250" s="576"/>
    </row>
  </sheetData>
  <sheetProtection/>
  <mergeCells count="2">
    <mergeCell ref="N5:O5"/>
    <mergeCell ref="N6:O6"/>
  </mergeCells>
  <printOptions/>
  <pageMargins left="0.7874015748031497" right="0.2362204724409449" top="0.6692913385826772" bottom="0.2362204724409449" header="0.5118110236220472" footer="0.4724409448818898"/>
  <pageSetup fitToHeight="1" fitToWidth="1" horizontalDpi="600" verticalDpi="600" orientation="landscape" paperSize="8" scale="49" r:id="rId1"/>
  <rowBreaks count="1" manualBreakCount="1"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250"/>
  <sheetViews>
    <sheetView defaultGridColor="0" zoomScale="40" zoomScaleNormal="40" zoomScaleSheetLayoutView="75" zoomScalePageLayoutView="0" colorId="22" workbookViewId="0" topLeftCell="I1">
      <selection activeCell="P1" sqref="P1"/>
    </sheetView>
  </sheetViews>
  <sheetFormatPr defaultColWidth="10.66015625" defaultRowHeight="26.25" customHeight="1"/>
  <cols>
    <col min="1" max="1" width="5.66015625" style="577" customWidth="1"/>
    <col min="2" max="2" width="14.33203125" style="577" customWidth="1"/>
    <col min="3" max="3" width="7.08203125" style="577" customWidth="1"/>
    <col min="4" max="4" width="14.5" style="578" customWidth="1"/>
    <col min="5" max="5" width="14.58203125" style="579" customWidth="1"/>
    <col min="6" max="6" width="14.58203125" style="577" customWidth="1"/>
    <col min="7" max="7" width="14.58203125" style="508" customWidth="1"/>
    <col min="8" max="9" width="14.58203125" style="577" customWidth="1"/>
    <col min="10" max="11" width="14.58203125" style="580" customWidth="1"/>
    <col min="12" max="12" width="16.58203125" style="33" customWidth="1"/>
    <col min="13" max="13" width="3.08203125" style="33" customWidth="1"/>
    <col min="14" max="14" width="6.41015625" style="689" customWidth="1"/>
    <col min="15" max="15" width="12.91015625" style="689" customWidth="1"/>
    <col min="16" max="16" width="13.58203125" style="72" customWidth="1"/>
    <col min="17" max="17" width="14.91015625" style="72" bestFit="1" customWidth="1"/>
    <col min="18" max="19" width="12.08203125" style="72" customWidth="1"/>
    <col min="20" max="20" width="12.58203125" style="72" customWidth="1"/>
    <col min="21" max="21" width="12.08203125" style="72" customWidth="1"/>
    <col min="22" max="22" width="12.91015625" style="72" customWidth="1"/>
    <col min="23" max="23" width="13.41015625" style="72" customWidth="1"/>
    <col min="24" max="24" width="12.08203125" style="72" customWidth="1"/>
    <col min="25" max="26" width="13.33203125" style="72" customWidth="1"/>
    <col min="27" max="27" width="12.08203125" style="72" customWidth="1"/>
    <col min="28" max="29" width="14.41015625" style="72" hidden="1" customWidth="1"/>
    <col min="30" max="30" width="12.08203125" style="72" hidden="1" customWidth="1"/>
    <col min="31" max="32" width="9.66015625" style="72" hidden="1" customWidth="1"/>
    <col min="33" max="33" width="12.08203125" style="72" hidden="1" customWidth="1"/>
    <col min="34" max="34" width="14.5" style="72" bestFit="1" customWidth="1"/>
    <col min="35" max="35" width="15" style="72" bestFit="1" customWidth="1"/>
    <col min="36" max="36" width="12.08203125" style="72" customWidth="1"/>
    <col min="37" max="37" width="12.08203125" style="74" customWidth="1"/>
    <col min="38" max="38" width="14.58203125" style="74" customWidth="1"/>
    <col min="39" max="39" width="12.08203125" style="72" customWidth="1"/>
    <col min="40" max="40" width="13.66015625" style="74" customWidth="1"/>
    <col min="41" max="41" width="13.83203125" style="74" customWidth="1"/>
    <col min="42" max="42" width="12.08203125" style="72" customWidth="1"/>
    <col min="43" max="43" width="3.58203125" style="578" customWidth="1"/>
    <col min="44" max="16384" width="10.66015625" style="577" customWidth="1"/>
  </cols>
  <sheetData>
    <row r="1" spans="1:43" ht="27" customHeight="1">
      <c r="A1" s="1"/>
      <c r="B1" s="1"/>
      <c r="C1" s="1"/>
      <c r="D1" s="576"/>
      <c r="E1" s="506"/>
      <c r="F1" s="1"/>
      <c r="G1" s="295"/>
      <c r="H1" s="1"/>
      <c r="I1" s="1"/>
      <c r="J1" s="507"/>
      <c r="K1" s="507"/>
      <c r="L1" s="1"/>
      <c r="M1" s="1"/>
      <c r="N1" s="666"/>
      <c r="O1" s="666"/>
      <c r="P1" s="1"/>
      <c r="Q1" s="1"/>
      <c r="R1" s="1"/>
      <c r="S1" s="1"/>
      <c r="T1" s="1"/>
      <c r="U1" s="1"/>
      <c r="V1" s="1"/>
      <c r="W1" s="1"/>
      <c r="X1" s="1"/>
      <c r="Y1" s="75" t="s">
        <v>168</v>
      </c>
      <c r="Z1" s="1"/>
      <c r="AA1" s="1"/>
      <c r="AI1" s="73"/>
      <c r="AL1" s="56"/>
      <c r="AO1" s="56" t="s">
        <v>150</v>
      </c>
      <c r="AP1" s="57"/>
      <c r="AQ1" s="576"/>
    </row>
    <row r="2" spans="1:43" ht="27" customHeight="1">
      <c r="A2" s="1"/>
      <c r="B2" s="1"/>
      <c r="C2" s="1"/>
      <c r="D2" s="598"/>
      <c r="E2" s="506"/>
      <c r="F2" s="1"/>
      <c r="G2" s="295"/>
      <c r="H2" s="1"/>
      <c r="I2" s="1"/>
      <c r="J2" s="507"/>
      <c r="K2" s="507"/>
      <c r="L2" s="1"/>
      <c r="M2" s="1"/>
      <c r="N2" s="666"/>
      <c r="O2" s="666"/>
      <c r="P2" s="1"/>
      <c r="Q2" s="1"/>
      <c r="R2" s="1"/>
      <c r="S2" s="1"/>
      <c r="T2" s="1"/>
      <c r="U2" s="1"/>
      <c r="V2" s="1"/>
      <c r="W2" s="1"/>
      <c r="X2" s="1"/>
      <c r="Y2" s="75"/>
      <c r="Z2" s="1"/>
      <c r="AA2" s="1"/>
      <c r="AL2" s="56"/>
      <c r="AO2" s="56" t="s">
        <v>145</v>
      </c>
      <c r="AP2" s="57"/>
      <c r="AQ2" s="576"/>
    </row>
    <row r="3" spans="1:43" ht="27" customHeight="1">
      <c r="A3" s="36"/>
      <c r="B3" s="36" t="s">
        <v>128</v>
      </c>
      <c r="C3" s="36"/>
      <c r="D3" s="28"/>
      <c r="E3" s="193" t="s">
        <v>128</v>
      </c>
      <c r="F3" s="809" t="s">
        <v>0</v>
      </c>
      <c r="G3" s="222"/>
      <c r="H3" s="36"/>
      <c r="I3" s="1"/>
      <c r="J3" s="507"/>
      <c r="K3" s="207"/>
      <c r="L3" s="1"/>
      <c r="M3" s="1"/>
      <c r="N3" s="666"/>
      <c r="O3" s="666"/>
      <c r="P3" s="1"/>
      <c r="Q3" s="1"/>
      <c r="R3" s="1"/>
      <c r="S3" s="1"/>
      <c r="T3" s="1"/>
      <c r="U3" s="1"/>
      <c r="V3" s="1"/>
      <c r="W3" s="1"/>
      <c r="X3" s="1"/>
      <c r="Y3" s="1" t="s">
        <v>1</v>
      </c>
      <c r="Z3" s="1"/>
      <c r="AA3" s="1"/>
      <c r="AL3" s="56"/>
      <c r="AO3" s="56" t="s">
        <v>2</v>
      </c>
      <c r="AP3" s="1"/>
      <c r="AQ3" s="576"/>
    </row>
    <row r="4" spans="1:44" ht="27" customHeight="1" thickBot="1">
      <c r="A4" s="37"/>
      <c r="B4" s="810" t="s">
        <v>140</v>
      </c>
      <c r="C4" s="37"/>
      <c r="D4" s="29"/>
      <c r="E4" s="194"/>
      <c r="F4" s="37"/>
      <c r="G4" s="223"/>
      <c r="H4" s="37"/>
      <c r="I4" s="38"/>
      <c r="J4" s="302"/>
      <c r="K4" s="208"/>
      <c r="L4" s="65" t="s">
        <v>131</v>
      </c>
      <c r="M4" s="1"/>
      <c r="N4" s="667"/>
      <c r="O4" s="667" t="s">
        <v>167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1"/>
      <c r="AK4" s="76"/>
      <c r="AL4" s="77"/>
      <c r="AN4" s="76"/>
      <c r="AO4" s="77" t="s">
        <v>129</v>
      </c>
      <c r="AQ4" s="576"/>
      <c r="AR4" s="599"/>
    </row>
    <row r="5" spans="1:44" ht="27" customHeight="1">
      <c r="A5" s="600"/>
      <c r="B5" s="601"/>
      <c r="C5" s="602"/>
      <c r="D5" s="603" t="s">
        <v>4</v>
      </c>
      <c r="E5" s="514" t="s">
        <v>5</v>
      </c>
      <c r="F5" s="604" t="s">
        <v>6</v>
      </c>
      <c r="G5" s="518" t="s">
        <v>7</v>
      </c>
      <c r="H5" s="605" t="s">
        <v>8</v>
      </c>
      <c r="I5" s="604" t="s">
        <v>9</v>
      </c>
      <c r="J5" s="519" t="s">
        <v>10</v>
      </c>
      <c r="K5" s="519" t="s">
        <v>11</v>
      </c>
      <c r="L5" s="606" t="s">
        <v>12</v>
      </c>
      <c r="M5" s="607"/>
      <c r="N5" s="818" t="s">
        <v>130</v>
      </c>
      <c r="O5" s="819"/>
      <c r="P5" s="46" t="s">
        <v>14</v>
      </c>
      <c r="Q5" s="39"/>
      <c r="R5" s="39"/>
      <c r="S5" s="47" t="s">
        <v>15</v>
      </c>
      <c r="T5" s="39"/>
      <c r="U5" s="39"/>
      <c r="V5" s="48" t="s">
        <v>16</v>
      </c>
      <c r="W5" s="39"/>
      <c r="X5" s="39"/>
      <c r="Y5" s="49" t="s">
        <v>17</v>
      </c>
      <c r="Z5" s="50"/>
      <c r="AA5" s="51"/>
      <c r="AB5" s="49" t="s">
        <v>18</v>
      </c>
      <c r="AC5" s="50"/>
      <c r="AD5" s="50"/>
      <c r="AE5" s="52" t="s">
        <v>19</v>
      </c>
      <c r="AF5" s="50"/>
      <c r="AG5" s="50"/>
      <c r="AH5" s="49" t="s">
        <v>20</v>
      </c>
      <c r="AI5" s="51"/>
      <c r="AJ5" s="50"/>
      <c r="AK5" s="53" t="s">
        <v>21</v>
      </c>
      <c r="AL5" s="54"/>
      <c r="AM5" s="51"/>
      <c r="AN5" s="55" t="s">
        <v>22</v>
      </c>
      <c r="AO5" s="54"/>
      <c r="AP5" s="51"/>
      <c r="AQ5" s="576"/>
      <c r="AR5" s="599"/>
    </row>
    <row r="6" spans="1:44" ht="27" customHeight="1" thickBot="1">
      <c r="A6" s="607" t="s">
        <v>128</v>
      </c>
      <c r="B6" s="615" t="s">
        <v>23</v>
      </c>
      <c r="C6" s="616" t="s">
        <v>24</v>
      </c>
      <c r="D6" s="31"/>
      <c r="E6" s="158"/>
      <c r="F6" s="609"/>
      <c r="G6" s="225">
        <v>66.3496</v>
      </c>
      <c r="H6" s="40"/>
      <c r="I6" s="609">
        <f>G6+H6</f>
        <v>66.3496</v>
      </c>
      <c r="J6" s="225">
        <v>0.0232</v>
      </c>
      <c r="K6" s="225"/>
      <c r="L6" s="610">
        <f aca="true" t="shared" si="0" ref="L6:L69">F6+J6+I6+K6</f>
        <v>66.3728</v>
      </c>
      <c r="M6" s="607"/>
      <c r="N6" s="820" t="s">
        <v>25</v>
      </c>
      <c r="O6" s="821"/>
      <c r="P6" s="58" t="s">
        <v>24</v>
      </c>
      <c r="Q6" s="59" t="s">
        <v>26</v>
      </c>
      <c r="R6" s="59" t="s">
        <v>27</v>
      </c>
      <c r="S6" s="60" t="s">
        <v>24</v>
      </c>
      <c r="T6" s="59" t="s">
        <v>26</v>
      </c>
      <c r="U6" s="59" t="s">
        <v>27</v>
      </c>
      <c r="V6" s="59" t="s">
        <v>24</v>
      </c>
      <c r="W6" s="59" t="s">
        <v>26</v>
      </c>
      <c r="X6" s="59" t="s">
        <v>27</v>
      </c>
      <c r="Y6" s="58" t="s">
        <v>24</v>
      </c>
      <c r="Z6" s="59" t="s">
        <v>26</v>
      </c>
      <c r="AA6" s="61" t="s">
        <v>27</v>
      </c>
      <c r="AB6" s="58" t="s">
        <v>24</v>
      </c>
      <c r="AC6" s="59" t="s">
        <v>26</v>
      </c>
      <c r="AD6" s="59" t="s">
        <v>27</v>
      </c>
      <c r="AE6" s="59" t="s">
        <v>24</v>
      </c>
      <c r="AF6" s="59" t="s">
        <v>26</v>
      </c>
      <c r="AG6" s="59" t="s">
        <v>27</v>
      </c>
      <c r="AH6" s="58" t="s">
        <v>24</v>
      </c>
      <c r="AI6" s="62" t="s">
        <v>26</v>
      </c>
      <c r="AJ6" s="59" t="s">
        <v>27</v>
      </c>
      <c r="AK6" s="63" t="s">
        <v>24</v>
      </c>
      <c r="AL6" s="64" t="s">
        <v>26</v>
      </c>
      <c r="AM6" s="61" t="s">
        <v>27</v>
      </c>
      <c r="AN6" s="64" t="s">
        <v>24</v>
      </c>
      <c r="AO6" s="64" t="s">
        <v>26</v>
      </c>
      <c r="AP6" s="61" t="s">
        <v>27</v>
      </c>
      <c r="AQ6" s="576"/>
      <c r="AR6" s="599"/>
    </row>
    <row r="7" spans="1:44" ht="27" customHeight="1">
      <c r="A7" s="611" t="s">
        <v>28</v>
      </c>
      <c r="B7" s="602"/>
      <c r="C7" s="602" t="s">
        <v>29</v>
      </c>
      <c r="D7" s="66"/>
      <c r="E7" s="163"/>
      <c r="F7" s="612"/>
      <c r="G7" s="226">
        <v>2569.74</v>
      </c>
      <c r="H7" s="67"/>
      <c r="I7" s="612">
        <f>G7+H7</f>
        <v>2569.74</v>
      </c>
      <c r="J7" s="226">
        <v>1.682</v>
      </c>
      <c r="K7" s="226"/>
      <c r="L7" s="613">
        <f t="shared" si="0"/>
        <v>2571.4219999999996</v>
      </c>
      <c r="M7" s="607"/>
      <c r="N7" s="672"/>
      <c r="O7" s="673"/>
      <c r="P7" s="83">
        <v>198.99329999999998</v>
      </c>
      <c r="Q7" s="84">
        <v>6490.884999999998</v>
      </c>
      <c r="R7" s="85">
        <v>32.618610777347776</v>
      </c>
      <c r="S7" s="86"/>
      <c r="T7" s="87"/>
      <c r="U7" s="88"/>
      <c r="V7" s="87">
        <v>0.02</v>
      </c>
      <c r="W7" s="87">
        <v>12.744</v>
      </c>
      <c r="X7" s="88">
        <v>637.1999999999999</v>
      </c>
      <c r="Y7" s="83">
        <v>0.02</v>
      </c>
      <c r="Z7" s="84">
        <v>12.744</v>
      </c>
      <c r="AA7" s="88">
        <v>637.1999999999999</v>
      </c>
      <c r="AB7" s="89">
        <v>181.24759999999998</v>
      </c>
      <c r="AC7" s="87">
        <v>5825.612999999999</v>
      </c>
      <c r="AD7" s="88">
        <v>32.14173870440216</v>
      </c>
      <c r="AE7" s="87"/>
      <c r="AF7" s="87"/>
      <c r="AG7" s="88"/>
      <c r="AH7" s="83">
        <v>181.24759999999998</v>
      </c>
      <c r="AI7" s="81">
        <v>5825.612999999999</v>
      </c>
      <c r="AJ7" s="88">
        <v>32.14173870440216</v>
      </c>
      <c r="AK7" s="89">
        <v>0.0897</v>
      </c>
      <c r="AL7" s="87">
        <v>3.253</v>
      </c>
      <c r="AM7" s="90">
        <v>36.265328874024526</v>
      </c>
      <c r="AN7" s="89">
        <v>17.636</v>
      </c>
      <c r="AO7" s="87">
        <v>649.275</v>
      </c>
      <c r="AP7" s="91">
        <v>36.81532093445226</v>
      </c>
      <c r="AQ7" s="614"/>
      <c r="AR7" s="599"/>
    </row>
    <row r="8" spans="1:44" ht="27" customHeight="1">
      <c r="A8" s="611" t="s">
        <v>30</v>
      </c>
      <c r="B8" s="615" t="s">
        <v>31</v>
      </c>
      <c r="C8" s="616" t="s">
        <v>24</v>
      </c>
      <c r="D8" s="31"/>
      <c r="E8" s="158">
        <v>0.02</v>
      </c>
      <c r="F8" s="609">
        <f>D8+E8</f>
        <v>0.02</v>
      </c>
      <c r="G8" s="225">
        <v>114.898</v>
      </c>
      <c r="H8" s="40"/>
      <c r="I8" s="609">
        <f>G8+H8</f>
        <v>114.898</v>
      </c>
      <c r="J8" s="225">
        <v>0.0665</v>
      </c>
      <c r="K8" s="225">
        <v>17.636</v>
      </c>
      <c r="L8" s="610">
        <f t="shared" si="0"/>
        <v>132.6205</v>
      </c>
      <c r="M8" s="607"/>
      <c r="N8" s="674" t="s">
        <v>32</v>
      </c>
      <c r="O8" s="673"/>
      <c r="P8" s="449">
        <v>76.5951</v>
      </c>
      <c r="Q8" s="450">
        <v>2705.993</v>
      </c>
      <c r="R8" s="451">
        <v>35.32853929298349</v>
      </c>
      <c r="S8" s="452"/>
      <c r="T8" s="453"/>
      <c r="U8" s="454"/>
      <c r="V8" s="453"/>
      <c r="W8" s="453"/>
      <c r="X8" s="454"/>
      <c r="Y8" s="449"/>
      <c r="Z8" s="450"/>
      <c r="AA8" s="455"/>
      <c r="AB8" s="456">
        <v>67.6816</v>
      </c>
      <c r="AC8" s="456">
        <v>2583.122</v>
      </c>
      <c r="AD8" s="454">
        <v>38.165793952861634</v>
      </c>
      <c r="AE8" s="453"/>
      <c r="AF8" s="456"/>
      <c r="AG8" s="454"/>
      <c r="AH8" s="449">
        <v>67.6816</v>
      </c>
      <c r="AI8" s="453">
        <v>2583.122</v>
      </c>
      <c r="AJ8" s="454">
        <v>38.165793952861634</v>
      </c>
      <c r="AK8" s="449">
        <v>3.9185</v>
      </c>
      <c r="AL8" s="450">
        <v>28.51</v>
      </c>
      <c r="AM8" s="454">
        <v>7.2757432691080774</v>
      </c>
      <c r="AN8" s="457">
        <v>4.995</v>
      </c>
      <c r="AO8" s="458">
        <v>94.36099999999999</v>
      </c>
      <c r="AP8" s="455">
        <v>18.891091091091088</v>
      </c>
      <c r="AQ8" s="614"/>
      <c r="AR8" s="599"/>
    </row>
    <row r="9" spans="1:44" ht="27" customHeight="1">
      <c r="A9" s="611" t="s">
        <v>33</v>
      </c>
      <c r="B9" s="602" t="s">
        <v>34</v>
      </c>
      <c r="C9" s="602" t="s">
        <v>29</v>
      </c>
      <c r="D9" s="66"/>
      <c r="E9" s="163">
        <v>12.744</v>
      </c>
      <c r="F9" s="612">
        <f>D9+E9</f>
        <v>12.744</v>
      </c>
      <c r="G9" s="226">
        <v>3255.873</v>
      </c>
      <c r="H9" s="67"/>
      <c r="I9" s="612">
        <f>G9+H9</f>
        <v>3255.873</v>
      </c>
      <c r="J9" s="226">
        <v>1.571</v>
      </c>
      <c r="K9" s="226">
        <v>649.275</v>
      </c>
      <c r="L9" s="613">
        <f t="shared" si="0"/>
        <v>3919.463</v>
      </c>
      <c r="M9" s="607"/>
      <c r="N9" s="675"/>
      <c r="O9" s="676"/>
      <c r="P9" s="100">
        <v>259.79899497487435</v>
      </c>
      <c r="Q9" s="93">
        <v>239.8707239819171</v>
      </c>
      <c r="R9" s="93">
        <v>92.3293502367534</v>
      </c>
      <c r="S9" s="101"/>
      <c r="T9" s="102"/>
      <c r="U9" s="93"/>
      <c r="V9" s="103"/>
      <c r="W9" s="104"/>
      <c r="X9" s="93"/>
      <c r="Y9" s="100"/>
      <c r="Z9" s="93"/>
      <c r="AA9" s="93"/>
      <c r="AB9" s="105">
        <v>267.79449658400506</v>
      </c>
      <c r="AC9" s="102">
        <v>225.52604948585468</v>
      </c>
      <c r="AD9" s="93">
        <v>84.21608821789545</v>
      </c>
      <c r="AE9" s="102"/>
      <c r="AF9" s="106"/>
      <c r="AG9" s="93"/>
      <c r="AH9" s="100">
        <v>267.79449658400506</v>
      </c>
      <c r="AI9" s="103">
        <v>225.52604948585468</v>
      </c>
      <c r="AJ9" s="93">
        <v>84.21608821789545</v>
      </c>
      <c r="AK9" s="100">
        <v>2.289141253030497</v>
      </c>
      <c r="AL9" s="93">
        <v>11.410031567870922</v>
      </c>
      <c r="AM9" s="93">
        <v>498.44156854740476</v>
      </c>
      <c r="AN9" s="107">
        <v>353.07307307307303</v>
      </c>
      <c r="AO9" s="104">
        <v>688.0755820731023</v>
      </c>
      <c r="AP9" s="108">
        <v>194.88191950868375</v>
      </c>
      <c r="AQ9" s="614"/>
      <c r="AR9" s="599"/>
    </row>
    <row r="10" spans="1:44" ht="27" customHeight="1">
      <c r="A10" s="611" t="s">
        <v>35</v>
      </c>
      <c r="B10" s="615" t="s">
        <v>36</v>
      </c>
      <c r="C10" s="616" t="s">
        <v>24</v>
      </c>
      <c r="D10" s="45"/>
      <c r="E10" s="188">
        <f>E6+E8</f>
        <v>0.02</v>
      </c>
      <c r="F10" s="609">
        <f aca="true" t="shared" si="1" ref="F10:K11">F6+F8</f>
        <v>0.02</v>
      </c>
      <c r="G10" s="581">
        <f t="shared" si="1"/>
        <v>181.24759999999998</v>
      </c>
      <c r="H10" s="45"/>
      <c r="I10" s="609">
        <f t="shared" si="1"/>
        <v>181.24759999999998</v>
      </c>
      <c r="J10" s="531">
        <f t="shared" si="1"/>
        <v>0.0897</v>
      </c>
      <c r="K10" s="538">
        <f t="shared" si="1"/>
        <v>17.636</v>
      </c>
      <c r="L10" s="610">
        <f t="shared" si="0"/>
        <v>198.99329999999998</v>
      </c>
      <c r="M10" s="607"/>
      <c r="N10" s="674" t="s">
        <v>37</v>
      </c>
      <c r="O10" s="673"/>
      <c r="P10" s="459">
        <v>2302.4195</v>
      </c>
      <c r="Q10" s="460">
        <v>221854.06499785808</v>
      </c>
      <c r="R10" s="461">
        <v>96.3569258329588</v>
      </c>
      <c r="S10" s="462">
        <v>0.2494</v>
      </c>
      <c r="T10" s="463">
        <v>131.92199785808188</v>
      </c>
      <c r="U10" s="464">
        <v>528.9574894069041</v>
      </c>
      <c r="V10" s="465">
        <v>185.074</v>
      </c>
      <c r="W10" s="465">
        <v>14777.908</v>
      </c>
      <c r="X10" s="464">
        <v>79.84864432605336</v>
      </c>
      <c r="Y10" s="459">
        <v>185.32340000000002</v>
      </c>
      <c r="Z10" s="460">
        <v>14909.829997858082</v>
      </c>
      <c r="AA10" s="464">
        <v>80.45303506118536</v>
      </c>
      <c r="AB10" s="466">
        <v>1796.3672</v>
      </c>
      <c r="AC10" s="465">
        <v>171732.062</v>
      </c>
      <c r="AD10" s="464">
        <v>95.59964243390773</v>
      </c>
      <c r="AE10" s="465"/>
      <c r="AF10" s="465"/>
      <c r="AG10" s="464"/>
      <c r="AH10" s="459">
        <v>1796.3672</v>
      </c>
      <c r="AI10" s="463">
        <v>171732.062</v>
      </c>
      <c r="AJ10" s="464">
        <v>95.59964243390773</v>
      </c>
      <c r="AK10" s="466">
        <v>113.5376</v>
      </c>
      <c r="AL10" s="465">
        <v>11233.096</v>
      </c>
      <c r="AM10" s="464">
        <v>98.93723312805625</v>
      </c>
      <c r="AN10" s="466">
        <v>207.1913</v>
      </c>
      <c r="AO10" s="465">
        <v>23979.077</v>
      </c>
      <c r="AP10" s="467">
        <v>115.73399558765257</v>
      </c>
      <c r="AQ10" s="614"/>
      <c r="AR10" s="599"/>
    </row>
    <row r="11" spans="1:44" ht="27" customHeight="1">
      <c r="A11" s="600"/>
      <c r="B11" s="602"/>
      <c r="C11" s="602" t="s">
        <v>29</v>
      </c>
      <c r="D11" s="44"/>
      <c r="E11" s="177">
        <f>E7+E9</f>
        <v>12.744</v>
      </c>
      <c r="F11" s="612">
        <f t="shared" si="1"/>
        <v>12.744</v>
      </c>
      <c r="G11" s="582">
        <f t="shared" si="1"/>
        <v>5825.612999999999</v>
      </c>
      <c r="H11" s="44"/>
      <c r="I11" s="612">
        <f t="shared" si="1"/>
        <v>5825.612999999999</v>
      </c>
      <c r="J11" s="527">
        <f t="shared" si="1"/>
        <v>3.253</v>
      </c>
      <c r="K11" s="583">
        <f t="shared" si="1"/>
        <v>649.275</v>
      </c>
      <c r="L11" s="613">
        <f t="shared" si="0"/>
        <v>6490.884999999999</v>
      </c>
      <c r="M11" s="607"/>
      <c r="N11" s="674"/>
      <c r="O11" s="673"/>
      <c r="P11" s="92">
        <v>2125.1568</v>
      </c>
      <c r="Q11" s="80">
        <v>240017.6240039799</v>
      </c>
      <c r="R11" s="93">
        <v>112.94113639237344</v>
      </c>
      <c r="S11" s="94">
        <v>0.101</v>
      </c>
      <c r="T11" s="82">
        <v>36.0150039799185</v>
      </c>
      <c r="U11" s="95">
        <v>356.5841978209752</v>
      </c>
      <c r="V11" s="82">
        <v>673.5898</v>
      </c>
      <c r="W11" s="82">
        <v>41142.901</v>
      </c>
      <c r="X11" s="95">
        <v>61.080053468743145</v>
      </c>
      <c r="Y11" s="92">
        <v>673.6908</v>
      </c>
      <c r="Z11" s="80">
        <v>41178.91600397992</v>
      </c>
      <c r="AA11" s="95">
        <v>61.12435557080477</v>
      </c>
      <c r="AB11" s="97">
        <v>1098.3488</v>
      </c>
      <c r="AC11" s="82">
        <v>166507.361</v>
      </c>
      <c r="AD11" s="95">
        <v>151.59789039693038</v>
      </c>
      <c r="AE11" s="82"/>
      <c r="AF11" s="82"/>
      <c r="AG11" s="95"/>
      <c r="AH11" s="97">
        <v>1098.3488</v>
      </c>
      <c r="AI11" s="82">
        <v>166507.361</v>
      </c>
      <c r="AJ11" s="95">
        <v>151.59789039693038</v>
      </c>
      <c r="AK11" s="97">
        <v>63.0307</v>
      </c>
      <c r="AL11" s="82">
        <v>4359.245</v>
      </c>
      <c r="AM11" s="95">
        <v>69.16066297851681</v>
      </c>
      <c r="AN11" s="97">
        <v>290.0865</v>
      </c>
      <c r="AO11" s="82">
        <v>27972.102</v>
      </c>
      <c r="AP11" s="99">
        <v>96.4267623622609</v>
      </c>
      <c r="AQ11" s="614"/>
      <c r="AR11" s="599"/>
    </row>
    <row r="12" spans="1:44" ht="27" customHeight="1">
      <c r="A12" s="607" t="s">
        <v>38</v>
      </c>
      <c r="B12" s="1"/>
      <c r="C12" s="616" t="s">
        <v>24</v>
      </c>
      <c r="D12" s="31">
        <v>14.4575</v>
      </c>
      <c r="E12" s="158">
        <v>0.5962</v>
      </c>
      <c r="F12" s="609">
        <f aca="true" t="shared" si="2" ref="F12:F23">D12+E12</f>
        <v>15.0537</v>
      </c>
      <c r="G12" s="225">
        <v>472.185</v>
      </c>
      <c r="H12" s="40"/>
      <c r="I12" s="609">
        <f aca="true" t="shared" si="3" ref="I12:I21">G12+H12</f>
        <v>472.185</v>
      </c>
      <c r="J12" s="225">
        <v>5176.6624</v>
      </c>
      <c r="K12" s="532">
        <v>802.5177</v>
      </c>
      <c r="L12" s="610">
        <f t="shared" si="0"/>
        <v>6466.418800000001</v>
      </c>
      <c r="M12" s="607"/>
      <c r="N12" s="677"/>
      <c r="O12" s="678"/>
      <c r="P12" s="100">
        <v>108.34115863827083</v>
      </c>
      <c r="Q12" s="93">
        <v>92.43240612788473</v>
      </c>
      <c r="R12" s="93">
        <v>85.31605835645325</v>
      </c>
      <c r="S12" s="101">
        <v>246.93069306930693</v>
      </c>
      <c r="T12" s="102">
        <v>366.2973296674905</v>
      </c>
      <c r="U12" s="93">
        <v>148.34013751570384</v>
      </c>
      <c r="V12" s="103">
        <v>27.475772346909054</v>
      </c>
      <c r="W12" s="104">
        <v>35.91848810077831</v>
      </c>
      <c r="X12" s="93">
        <v>130.72785597169585</v>
      </c>
      <c r="Y12" s="100">
        <v>27.508673118291068</v>
      </c>
      <c r="Z12" s="93">
        <v>36.207436826207505</v>
      </c>
      <c r="AA12" s="93">
        <v>131.6218949220508</v>
      </c>
      <c r="AB12" s="105">
        <v>163.55161493325252</v>
      </c>
      <c r="AC12" s="102">
        <v>103.13781983488406</v>
      </c>
      <c r="AD12" s="93">
        <v>63.06132768971795</v>
      </c>
      <c r="AE12" s="102"/>
      <c r="AF12" s="106"/>
      <c r="AG12" s="93"/>
      <c r="AH12" s="100">
        <v>163.55161493325252</v>
      </c>
      <c r="AI12" s="103">
        <v>103.13781983488406</v>
      </c>
      <c r="AJ12" s="93">
        <v>63.06132768971795</v>
      </c>
      <c r="AK12" s="100">
        <v>180.13063475417533</v>
      </c>
      <c r="AL12" s="93">
        <v>257.6844384750112</v>
      </c>
      <c r="AM12" s="93">
        <v>143.0541999847353</v>
      </c>
      <c r="AN12" s="107">
        <v>71.42397181530336</v>
      </c>
      <c r="AO12" s="104">
        <v>85.7249734038579</v>
      </c>
      <c r="AP12" s="108">
        <v>120.0226915769061</v>
      </c>
      <c r="AQ12" s="614"/>
      <c r="AR12" s="599"/>
    </row>
    <row r="13" spans="1:44" ht="27" customHeight="1">
      <c r="A13" s="600"/>
      <c r="B13" s="601"/>
      <c r="C13" s="602" t="s">
        <v>29</v>
      </c>
      <c r="D13" s="66">
        <v>6178.521139684005</v>
      </c>
      <c r="E13" s="163">
        <v>428.571</v>
      </c>
      <c r="F13" s="612">
        <f t="shared" si="2"/>
        <v>6607.092139684005</v>
      </c>
      <c r="G13" s="226">
        <v>80251.483</v>
      </c>
      <c r="H13" s="67"/>
      <c r="I13" s="612">
        <f t="shared" si="3"/>
        <v>80251.483</v>
      </c>
      <c r="J13" s="226">
        <v>1442229.492</v>
      </c>
      <c r="K13" s="533">
        <v>227048.248</v>
      </c>
      <c r="L13" s="613">
        <f t="shared" si="0"/>
        <v>1756136.315139684</v>
      </c>
      <c r="M13" s="607"/>
      <c r="N13" s="674" t="s">
        <v>39</v>
      </c>
      <c r="O13" s="673"/>
      <c r="P13" s="83">
        <v>8223.4369</v>
      </c>
      <c r="Q13" s="84">
        <v>1412502.6717013726</v>
      </c>
      <c r="R13" s="85">
        <v>171.76549037560835</v>
      </c>
      <c r="S13" s="109">
        <v>13.025</v>
      </c>
      <c r="T13" s="81">
        <v>6074.5247013725175</v>
      </c>
      <c r="U13" s="88">
        <v>466.37425730307234</v>
      </c>
      <c r="V13" s="79">
        <v>16.035</v>
      </c>
      <c r="W13" s="79">
        <v>9452.758</v>
      </c>
      <c r="X13" s="88">
        <v>589.5078266292485</v>
      </c>
      <c r="Y13" s="83">
        <v>29.060000000000002</v>
      </c>
      <c r="Z13" s="84">
        <v>15527.282701372518</v>
      </c>
      <c r="AA13" s="88">
        <v>534.3180557939613</v>
      </c>
      <c r="AB13" s="110">
        <v>19.796</v>
      </c>
      <c r="AC13" s="79">
        <v>9615.632</v>
      </c>
      <c r="AD13" s="88">
        <v>485.736108304708</v>
      </c>
      <c r="AE13" s="79"/>
      <c r="AF13" s="79"/>
      <c r="AG13" s="88"/>
      <c r="AH13" s="83">
        <v>19.796</v>
      </c>
      <c r="AI13" s="81">
        <v>9615.632</v>
      </c>
      <c r="AJ13" s="88">
        <v>485.736108304708</v>
      </c>
      <c r="AK13" s="110">
        <v>4468.0239</v>
      </c>
      <c r="AL13" s="79">
        <v>747798.537</v>
      </c>
      <c r="AM13" s="88">
        <v>167.3667271564953</v>
      </c>
      <c r="AN13" s="110">
        <v>3706.557</v>
      </c>
      <c r="AO13" s="79">
        <v>639561.22</v>
      </c>
      <c r="AP13" s="91">
        <v>172.54859968428923</v>
      </c>
      <c r="AQ13" s="614"/>
      <c r="AR13" s="599"/>
    </row>
    <row r="14" spans="1:44" ht="27" customHeight="1">
      <c r="A14" s="607"/>
      <c r="B14" s="615" t="s">
        <v>40</v>
      </c>
      <c r="C14" s="616" t="s">
        <v>24</v>
      </c>
      <c r="D14" s="31">
        <v>4.745</v>
      </c>
      <c r="E14" s="158">
        <v>5.4818</v>
      </c>
      <c r="F14" s="609">
        <f t="shared" si="2"/>
        <v>10.2268</v>
      </c>
      <c r="G14" s="225">
        <v>0.032</v>
      </c>
      <c r="H14" s="40"/>
      <c r="I14" s="609">
        <f t="shared" si="3"/>
        <v>0.032</v>
      </c>
      <c r="J14" s="225">
        <v>0.3553</v>
      </c>
      <c r="K14" s="534">
        <v>0.175</v>
      </c>
      <c r="L14" s="610">
        <f t="shared" si="0"/>
        <v>10.789100000000001</v>
      </c>
      <c r="M14" s="607"/>
      <c r="N14" s="674"/>
      <c r="O14" s="673"/>
      <c r="P14" s="449">
        <v>2958.8687</v>
      </c>
      <c r="Q14" s="450">
        <v>596348.9828428864</v>
      </c>
      <c r="R14" s="451">
        <v>201.5462811320037</v>
      </c>
      <c r="S14" s="468">
        <v>8.096</v>
      </c>
      <c r="T14" s="456">
        <v>7627.431842886402</v>
      </c>
      <c r="U14" s="454">
        <v>942.1234983802374</v>
      </c>
      <c r="V14" s="453">
        <v>7.566</v>
      </c>
      <c r="W14" s="458">
        <v>5471.928</v>
      </c>
      <c r="X14" s="454">
        <v>723.2260111022997</v>
      </c>
      <c r="Y14" s="449">
        <v>15.661999999999999</v>
      </c>
      <c r="Z14" s="450">
        <v>13099.359842886402</v>
      </c>
      <c r="AA14" s="454">
        <v>836.3784856906144</v>
      </c>
      <c r="AB14" s="457">
        <v>13.4271</v>
      </c>
      <c r="AC14" s="450">
        <v>5861.756</v>
      </c>
      <c r="AD14" s="454">
        <v>436.56158068384093</v>
      </c>
      <c r="AE14" s="453"/>
      <c r="AF14" s="456"/>
      <c r="AG14" s="454"/>
      <c r="AH14" s="449">
        <v>13.4271</v>
      </c>
      <c r="AI14" s="453">
        <v>5861.756</v>
      </c>
      <c r="AJ14" s="454">
        <v>436.56158068384093</v>
      </c>
      <c r="AK14" s="449">
        <v>1509.3664</v>
      </c>
      <c r="AL14" s="450">
        <v>301337.789</v>
      </c>
      <c r="AM14" s="454">
        <v>199.64522133260684</v>
      </c>
      <c r="AN14" s="457">
        <v>1420.4132</v>
      </c>
      <c r="AO14" s="458">
        <v>276050.078</v>
      </c>
      <c r="AP14" s="455">
        <v>194.34491174821522</v>
      </c>
      <c r="AQ14" s="614"/>
      <c r="AR14" s="599"/>
    </row>
    <row r="15" spans="1:44" ht="27" customHeight="1">
      <c r="A15" s="607" t="s">
        <v>128</v>
      </c>
      <c r="B15" s="602"/>
      <c r="C15" s="602" t="s">
        <v>29</v>
      </c>
      <c r="D15" s="66">
        <v>12218.061401624538</v>
      </c>
      <c r="E15" s="163">
        <v>17163.511</v>
      </c>
      <c r="F15" s="612">
        <f t="shared" si="2"/>
        <v>29381.572401624537</v>
      </c>
      <c r="G15" s="226">
        <v>22.775</v>
      </c>
      <c r="H15" s="67"/>
      <c r="I15" s="612">
        <f t="shared" si="3"/>
        <v>22.775</v>
      </c>
      <c r="J15" s="226">
        <v>1009.818</v>
      </c>
      <c r="K15" s="533">
        <v>673.828</v>
      </c>
      <c r="L15" s="613">
        <f t="shared" si="0"/>
        <v>31087.99340162454</v>
      </c>
      <c r="M15" s="607"/>
      <c r="N15" s="677"/>
      <c r="O15" s="678"/>
      <c r="P15" s="100">
        <v>277.92503601122957</v>
      </c>
      <c r="Q15" s="93">
        <v>236.85840210001822</v>
      </c>
      <c r="R15" s="93">
        <v>85.22384506966402</v>
      </c>
      <c r="S15" s="101">
        <v>160.88191699604744</v>
      </c>
      <c r="T15" s="102">
        <v>79.64049796181165</v>
      </c>
      <c r="U15" s="93">
        <v>49.50245462562972</v>
      </c>
      <c r="V15" s="103">
        <v>211.9349722442506</v>
      </c>
      <c r="W15" s="104">
        <v>172.75004349472434</v>
      </c>
      <c r="X15" s="93">
        <v>81.5108717855369</v>
      </c>
      <c r="Y15" s="100">
        <v>185.54463031541312</v>
      </c>
      <c r="Z15" s="93">
        <v>118.53466801131201</v>
      </c>
      <c r="AA15" s="93">
        <v>63.88472024752816</v>
      </c>
      <c r="AB15" s="105">
        <v>147.4331761884547</v>
      </c>
      <c r="AC15" s="102">
        <v>164.04012722467465</v>
      </c>
      <c r="AD15" s="93">
        <v>111.26405295304247</v>
      </c>
      <c r="AE15" s="102"/>
      <c r="AF15" s="106"/>
      <c r="AG15" s="93"/>
      <c r="AH15" s="100">
        <v>147.4331761884547</v>
      </c>
      <c r="AI15" s="103">
        <v>164.04012722467465</v>
      </c>
      <c r="AJ15" s="93">
        <v>111.26405295304247</v>
      </c>
      <c r="AK15" s="100">
        <v>296.01983322273503</v>
      </c>
      <c r="AL15" s="93">
        <v>248.15956189284978</v>
      </c>
      <c r="AM15" s="93">
        <v>83.83207273349362</v>
      </c>
      <c r="AN15" s="107">
        <v>260.9492083007959</v>
      </c>
      <c r="AO15" s="104">
        <v>231.68304266880156</v>
      </c>
      <c r="AP15" s="108">
        <v>88.78472718021845</v>
      </c>
      <c r="AQ15" s="614"/>
      <c r="AR15" s="599"/>
    </row>
    <row r="16" spans="1:44" ht="27" customHeight="1">
      <c r="A16" s="611" t="s">
        <v>41</v>
      </c>
      <c r="B16" s="615" t="s">
        <v>42</v>
      </c>
      <c r="C16" s="616" t="s">
        <v>24</v>
      </c>
      <c r="D16" s="31">
        <v>0.7016</v>
      </c>
      <c r="E16" s="158">
        <v>0.003</v>
      </c>
      <c r="F16" s="609">
        <f t="shared" si="2"/>
        <v>0.7046</v>
      </c>
      <c r="G16" s="225">
        <v>0.1474</v>
      </c>
      <c r="H16" s="40"/>
      <c r="I16" s="609">
        <f t="shared" si="3"/>
        <v>0.1474</v>
      </c>
      <c r="J16" s="225">
        <v>0.6806</v>
      </c>
      <c r="K16" s="534">
        <v>0.2315</v>
      </c>
      <c r="L16" s="610">
        <f t="shared" si="0"/>
        <v>1.7641</v>
      </c>
      <c r="M16" s="607"/>
      <c r="N16" s="674" t="s">
        <v>38</v>
      </c>
      <c r="O16" s="673"/>
      <c r="P16" s="459">
        <v>6466.4188</v>
      </c>
      <c r="Q16" s="460">
        <v>1756136.315139684</v>
      </c>
      <c r="R16" s="461">
        <v>271.57788096553287</v>
      </c>
      <c r="S16" s="462">
        <v>14.4575</v>
      </c>
      <c r="T16" s="463">
        <v>6178.521139684005</v>
      </c>
      <c r="U16" s="464">
        <v>427.3575057709843</v>
      </c>
      <c r="V16" s="465">
        <v>0.5962</v>
      </c>
      <c r="W16" s="465">
        <v>428.571</v>
      </c>
      <c r="X16" s="464">
        <v>718.8376383763839</v>
      </c>
      <c r="Y16" s="459">
        <v>15.0537</v>
      </c>
      <c r="Z16" s="460">
        <v>6607.092139684005</v>
      </c>
      <c r="AA16" s="464">
        <v>438.9015417926493</v>
      </c>
      <c r="AB16" s="466">
        <v>472.185</v>
      </c>
      <c r="AC16" s="465">
        <v>80251.483</v>
      </c>
      <c r="AD16" s="464">
        <v>169.9577136080138</v>
      </c>
      <c r="AE16" s="465"/>
      <c r="AF16" s="465"/>
      <c r="AG16" s="464"/>
      <c r="AH16" s="459">
        <v>472.185</v>
      </c>
      <c r="AI16" s="463">
        <v>80251.483</v>
      </c>
      <c r="AJ16" s="464">
        <v>169.9577136080138</v>
      </c>
      <c r="AK16" s="466">
        <v>5176.6624</v>
      </c>
      <c r="AL16" s="465">
        <v>1442229.492</v>
      </c>
      <c r="AM16" s="464">
        <v>278.602192022412</v>
      </c>
      <c r="AN16" s="466">
        <v>802.5177</v>
      </c>
      <c r="AO16" s="465">
        <v>227048.248</v>
      </c>
      <c r="AP16" s="467">
        <v>282.91992562905466</v>
      </c>
      <c r="AQ16" s="614"/>
      <c r="AR16" s="599"/>
    </row>
    <row r="17" spans="1:44" ht="27" customHeight="1">
      <c r="A17" s="611" t="s">
        <v>128</v>
      </c>
      <c r="B17" s="602"/>
      <c r="C17" s="602" t="s">
        <v>29</v>
      </c>
      <c r="D17" s="66">
        <v>293.05583524187307</v>
      </c>
      <c r="E17" s="163">
        <v>2.268</v>
      </c>
      <c r="F17" s="612">
        <f t="shared" si="2"/>
        <v>295.32383524187304</v>
      </c>
      <c r="G17" s="226">
        <v>267.196</v>
      </c>
      <c r="H17" s="67"/>
      <c r="I17" s="612">
        <f t="shared" si="3"/>
        <v>267.196</v>
      </c>
      <c r="J17" s="226">
        <v>793.646</v>
      </c>
      <c r="K17" s="533">
        <v>443.255</v>
      </c>
      <c r="L17" s="613">
        <f t="shared" si="0"/>
        <v>1799.4208352418732</v>
      </c>
      <c r="M17" s="607"/>
      <c r="N17" s="674"/>
      <c r="O17" s="673"/>
      <c r="P17" s="92">
        <v>6493.495500000001</v>
      </c>
      <c r="Q17" s="80">
        <v>1850042.4987006271</v>
      </c>
      <c r="R17" s="93">
        <v>284.9070271474935</v>
      </c>
      <c r="S17" s="112">
        <v>2.3273</v>
      </c>
      <c r="T17" s="80">
        <v>910.5937006271919</v>
      </c>
      <c r="U17" s="95">
        <v>391.26614558810286</v>
      </c>
      <c r="V17" s="80">
        <v>0.8977</v>
      </c>
      <c r="W17" s="80">
        <v>679.88</v>
      </c>
      <c r="X17" s="95">
        <v>757.3576918792469</v>
      </c>
      <c r="Y17" s="92">
        <v>3.225</v>
      </c>
      <c r="Z17" s="80">
        <v>1590.4737006271919</v>
      </c>
      <c r="AA17" s="95">
        <v>493.17013972936184</v>
      </c>
      <c r="AB17" s="97">
        <v>1144.753</v>
      </c>
      <c r="AC17" s="80">
        <v>211468.298</v>
      </c>
      <c r="AD17" s="95">
        <v>184.72831955889177</v>
      </c>
      <c r="AE17" s="80"/>
      <c r="AF17" s="80"/>
      <c r="AG17" s="95"/>
      <c r="AH17" s="97">
        <v>1144.753</v>
      </c>
      <c r="AI17" s="82">
        <v>211468.298</v>
      </c>
      <c r="AJ17" s="95">
        <v>184.72831955889177</v>
      </c>
      <c r="AK17" s="97">
        <v>4426.015</v>
      </c>
      <c r="AL17" s="80">
        <v>1454952.885</v>
      </c>
      <c r="AM17" s="95">
        <v>328.7275088313076</v>
      </c>
      <c r="AN17" s="97">
        <v>919.5025</v>
      </c>
      <c r="AO17" s="80">
        <v>182030.842</v>
      </c>
      <c r="AP17" s="99">
        <v>197.9666634946615</v>
      </c>
      <c r="AQ17" s="614"/>
      <c r="AR17" s="599"/>
    </row>
    <row r="18" spans="1:44" ht="27" customHeight="1">
      <c r="A18" s="611" t="s">
        <v>43</v>
      </c>
      <c r="B18" s="615" t="s">
        <v>44</v>
      </c>
      <c r="C18" s="616" t="s">
        <v>24</v>
      </c>
      <c r="D18" s="31">
        <v>248.6434</v>
      </c>
      <c r="E18" s="158">
        <v>86.5008</v>
      </c>
      <c r="F18" s="609">
        <f t="shared" si="2"/>
        <v>335.1442</v>
      </c>
      <c r="G18" s="225">
        <v>37.609</v>
      </c>
      <c r="H18" s="40"/>
      <c r="I18" s="609">
        <f t="shared" si="3"/>
        <v>37.609</v>
      </c>
      <c r="J18" s="225">
        <v>152.2343</v>
      </c>
      <c r="K18" s="534">
        <v>44.118</v>
      </c>
      <c r="L18" s="610">
        <f t="shared" si="0"/>
        <v>569.1055000000001</v>
      </c>
      <c r="M18" s="607"/>
      <c r="N18" s="677"/>
      <c r="O18" s="678"/>
      <c r="P18" s="100">
        <v>99.58301811404966</v>
      </c>
      <c r="Q18" s="93">
        <v>94.92410668258172</v>
      </c>
      <c r="R18" s="93">
        <v>95.32158040627749</v>
      </c>
      <c r="S18" s="101">
        <v>621.2134232801959</v>
      </c>
      <c r="T18" s="102">
        <v>678.5156909638634</v>
      </c>
      <c r="U18" s="93">
        <v>109.22424814665051</v>
      </c>
      <c r="V18" s="103">
        <v>66.41416954439121</v>
      </c>
      <c r="W18" s="104">
        <v>63.036271106665886</v>
      </c>
      <c r="X18" s="93">
        <v>94.91388891723244</v>
      </c>
      <c r="Y18" s="100">
        <v>466.7813953488372</v>
      </c>
      <c r="Z18" s="93">
        <v>415.4166231782736</v>
      </c>
      <c r="AA18" s="93">
        <v>88.99596841639811</v>
      </c>
      <c r="AB18" s="105">
        <v>41.24776261778742</v>
      </c>
      <c r="AC18" s="102">
        <v>37.94965191425524</v>
      </c>
      <c r="AD18" s="93">
        <v>92.00414642099905</v>
      </c>
      <c r="AE18" s="102"/>
      <c r="AF18" s="106"/>
      <c r="AG18" s="93"/>
      <c r="AH18" s="100">
        <v>41.24776261778742</v>
      </c>
      <c r="AI18" s="103">
        <v>37.94965191425524</v>
      </c>
      <c r="AJ18" s="93">
        <v>92.00414642099905</v>
      </c>
      <c r="AK18" s="107">
        <v>116.95989281554627</v>
      </c>
      <c r="AL18" s="93">
        <v>99.12551168280615</v>
      </c>
      <c r="AM18" s="93">
        <v>84.75171214386616</v>
      </c>
      <c r="AN18" s="107">
        <v>87.27738097503813</v>
      </c>
      <c r="AO18" s="104">
        <v>124.73064756795445</v>
      </c>
      <c r="AP18" s="108">
        <v>142.91291303027091</v>
      </c>
      <c r="AQ18" s="614"/>
      <c r="AR18" s="599"/>
    </row>
    <row r="19" spans="1:44" ht="27" customHeight="1">
      <c r="A19" s="611"/>
      <c r="B19" s="602"/>
      <c r="C19" s="602" t="s">
        <v>29</v>
      </c>
      <c r="D19" s="66">
        <v>394371.5019168869</v>
      </c>
      <c r="E19" s="163">
        <v>138475.29</v>
      </c>
      <c r="F19" s="612">
        <f t="shared" si="2"/>
        <v>532846.7919168869</v>
      </c>
      <c r="G19" s="226">
        <v>9288.868</v>
      </c>
      <c r="H19" s="67"/>
      <c r="I19" s="612">
        <f t="shared" si="3"/>
        <v>9288.868</v>
      </c>
      <c r="J19" s="226">
        <v>130916.714</v>
      </c>
      <c r="K19" s="533">
        <v>13397.019</v>
      </c>
      <c r="L19" s="613">
        <f t="shared" si="0"/>
        <v>686449.392916887</v>
      </c>
      <c r="M19" s="607"/>
      <c r="N19" s="674" t="s">
        <v>45</v>
      </c>
      <c r="O19" s="673"/>
      <c r="P19" s="83">
        <v>945.5516</v>
      </c>
      <c r="Q19" s="84">
        <v>946977.9778908327</v>
      </c>
      <c r="R19" s="85">
        <v>1001.508514068225</v>
      </c>
      <c r="S19" s="109">
        <v>358.1446</v>
      </c>
      <c r="T19" s="81">
        <v>484666.6478908326</v>
      </c>
      <c r="U19" s="88">
        <v>1353.2708517476813</v>
      </c>
      <c r="V19" s="79">
        <v>94.2338</v>
      </c>
      <c r="W19" s="79">
        <v>157540.613</v>
      </c>
      <c r="X19" s="88">
        <v>1671.8057957972617</v>
      </c>
      <c r="Y19" s="83">
        <v>452.37840000000006</v>
      </c>
      <c r="Z19" s="84">
        <v>642207.2608908326</v>
      </c>
      <c r="AA19" s="88">
        <v>1419.6240600586425</v>
      </c>
      <c r="AB19" s="110">
        <v>42.8584</v>
      </c>
      <c r="AC19" s="79">
        <v>10906.278</v>
      </c>
      <c r="AD19" s="88">
        <v>254.47235547757265</v>
      </c>
      <c r="AE19" s="79"/>
      <c r="AF19" s="79"/>
      <c r="AG19" s="88"/>
      <c r="AH19" s="83">
        <v>42.8584</v>
      </c>
      <c r="AI19" s="81">
        <v>10906.278</v>
      </c>
      <c r="AJ19" s="88">
        <v>254.47235547757265</v>
      </c>
      <c r="AK19" s="110">
        <v>395.9253</v>
      </c>
      <c r="AL19" s="79">
        <v>276381.039</v>
      </c>
      <c r="AM19" s="88">
        <v>698.0635968451625</v>
      </c>
      <c r="AN19" s="110">
        <v>54.389500000000005</v>
      </c>
      <c r="AO19" s="79">
        <v>17483.4</v>
      </c>
      <c r="AP19" s="91">
        <v>321.4480736171504</v>
      </c>
      <c r="AQ19" s="614"/>
      <c r="AR19" s="599"/>
    </row>
    <row r="20" spans="1:44" ht="27" customHeight="1">
      <c r="A20" s="611" t="s">
        <v>46</v>
      </c>
      <c r="B20" s="615" t="s">
        <v>47</v>
      </c>
      <c r="C20" s="616" t="s">
        <v>24</v>
      </c>
      <c r="D20" s="31">
        <v>102.2922</v>
      </c>
      <c r="E20" s="158">
        <v>1.5088</v>
      </c>
      <c r="F20" s="609">
        <f t="shared" si="2"/>
        <v>103.80099999999999</v>
      </c>
      <c r="G20" s="225">
        <v>5.07</v>
      </c>
      <c r="H20" s="40"/>
      <c r="I20" s="609">
        <f t="shared" si="3"/>
        <v>5.07</v>
      </c>
      <c r="J20" s="225">
        <v>241.7707</v>
      </c>
      <c r="K20" s="534">
        <v>5.2</v>
      </c>
      <c r="L20" s="610">
        <f t="shared" si="0"/>
        <v>355.84169999999995</v>
      </c>
      <c r="M20" s="607"/>
      <c r="N20" s="674"/>
      <c r="O20" s="673"/>
      <c r="P20" s="449">
        <v>528.3778</v>
      </c>
      <c r="Q20" s="450">
        <v>653788.0522357376</v>
      </c>
      <c r="R20" s="451">
        <v>1237.349586291736</v>
      </c>
      <c r="S20" s="468">
        <v>138.5332</v>
      </c>
      <c r="T20" s="453">
        <v>250985.71723573757</v>
      </c>
      <c r="U20" s="454">
        <v>1811.7369499566717</v>
      </c>
      <c r="V20" s="453">
        <v>141.64559999999997</v>
      </c>
      <c r="W20" s="453">
        <v>230679.34999999998</v>
      </c>
      <c r="X20" s="454">
        <v>1628.5670010222698</v>
      </c>
      <c r="Y20" s="449">
        <v>280.17879999999997</v>
      </c>
      <c r="Z20" s="450">
        <v>481665.0672357376</v>
      </c>
      <c r="AA20" s="454">
        <v>1719.1345927519772</v>
      </c>
      <c r="AB20" s="457">
        <v>13.099</v>
      </c>
      <c r="AC20" s="453">
        <v>6682.22</v>
      </c>
      <c r="AD20" s="454">
        <v>510.1320711504695</v>
      </c>
      <c r="AE20" s="453"/>
      <c r="AF20" s="453"/>
      <c r="AG20" s="454"/>
      <c r="AH20" s="449">
        <v>13.099</v>
      </c>
      <c r="AI20" s="453">
        <v>6682.22</v>
      </c>
      <c r="AJ20" s="454">
        <v>510.1320711504695</v>
      </c>
      <c r="AK20" s="457">
        <v>139.29749999999999</v>
      </c>
      <c r="AL20" s="453">
        <v>141061.252</v>
      </c>
      <c r="AM20" s="454">
        <v>1012.6617634918073</v>
      </c>
      <c r="AN20" s="457">
        <v>95.8025</v>
      </c>
      <c r="AO20" s="453">
        <v>24379.513</v>
      </c>
      <c r="AP20" s="455">
        <v>254.47679340309492</v>
      </c>
      <c r="AQ20" s="614"/>
      <c r="AR20" s="599"/>
    </row>
    <row r="21" spans="1:44" ht="27" customHeight="1">
      <c r="A21" s="611"/>
      <c r="B21" s="602" t="s">
        <v>48</v>
      </c>
      <c r="C21" s="602" t="s">
        <v>29</v>
      </c>
      <c r="D21" s="66">
        <v>77118.93234787797</v>
      </c>
      <c r="E21" s="163">
        <v>1575.57</v>
      </c>
      <c r="F21" s="612">
        <f t="shared" si="2"/>
        <v>78694.50234787798</v>
      </c>
      <c r="G21" s="226">
        <v>1327.439</v>
      </c>
      <c r="H21" s="67"/>
      <c r="I21" s="612">
        <f t="shared" si="3"/>
        <v>1327.439</v>
      </c>
      <c r="J21" s="226">
        <v>143316.387</v>
      </c>
      <c r="K21" s="533">
        <v>1409.19</v>
      </c>
      <c r="L21" s="613">
        <f t="shared" si="0"/>
        <v>224747.51834787798</v>
      </c>
      <c r="M21" s="607"/>
      <c r="N21" s="674"/>
      <c r="O21" s="678"/>
      <c r="P21" s="100">
        <v>178.95369563217835</v>
      </c>
      <c r="Q21" s="93">
        <v>144.84479712538078</v>
      </c>
      <c r="R21" s="93">
        <v>80.93981888091038</v>
      </c>
      <c r="S21" s="101">
        <v>258.5261872244343</v>
      </c>
      <c r="T21" s="102">
        <v>193.10527038301984</v>
      </c>
      <c r="U21" s="93">
        <v>74.6946653475299</v>
      </c>
      <c r="V21" s="103">
        <v>66.52786955613166</v>
      </c>
      <c r="W21" s="104">
        <v>68.29419841871413</v>
      </c>
      <c r="X21" s="93">
        <v>102.65502093238108</v>
      </c>
      <c r="Y21" s="100">
        <v>161.46061015323076</v>
      </c>
      <c r="Z21" s="93">
        <v>133.33066991476926</v>
      </c>
      <c r="AA21" s="93">
        <v>82.57783108105104</v>
      </c>
      <c r="AB21" s="105">
        <v>327.1883349874036</v>
      </c>
      <c r="AC21" s="102">
        <v>163.21339315377224</v>
      </c>
      <c r="AD21" s="93">
        <v>49.883622275242715</v>
      </c>
      <c r="AE21" s="102"/>
      <c r="AF21" s="106"/>
      <c r="AG21" s="93"/>
      <c r="AH21" s="100">
        <v>327.1883349874036</v>
      </c>
      <c r="AI21" s="103">
        <v>163.21339315377224</v>
      </c>
      <c r="AJ21" s="93">
        <v>49.883622275242715</v>
      </c>
      <c r="AK21" s="107">
        <v>284.2300113067356</v>
      </c>
      <c r="AL21" s="93">
        <v>195.92980714505495</v>
      </c>
      <c r="AM21" s="93">
        <v>68.93353951058013</v>
      </c>
      <c r="AN21" s="107">
        <v>56.77252681297462</v>
      </c>
      <c r="AO21" s="104">
        <v>71.71349156974549</v>
      </c>
      <c r="AP21" s="108">
        <v>126.31724461726141</v>
      </c>
      <c r="AQ21" s="614"/>
      <c r="AR21" s="599"/>
    </row>
    <row r="22" spans="1:44" ht="27" customHeight="1">
      <c r="A22" s="611" t="s">
        <v>35</v>
      </c>
      <c r="B22" s="615" t="s">
        <v>49</v>
      </c>
      <c r="C22" s="616" t="s">
        <v>24</v>
      </c>
      <c r="D22" s="31">
        <v>1.7624</v>
      </c>
      <c r="E22" s="158">
        <v>0.7394</v>
      </c>
      <c r="F22" s="609">
        <f t="shared" si="2"/>
        <v>2.5018</v>
      </c>
      <c r="G22" s="225"/>
      <c r="H22" s="40"/>
      <c r="I22" s="609"/>
      <c r="J22" s="225">
        <v>0.8844</v>
      </c>
      <c r="K22" s="534">
        <v>4.665</v>
      </c>
      <c r="L22" s="610">
        <f t="shared" si="0"/>
        <v>8.0512</v>
      </c>
      <c r="M22" s="607"/>
      <c r="N22" s="674"/>
      <c r="O22" s="3"/>
      <c r="P22" s="459">
        <v>10.789100000000001</v>
      </c>
      <c r="Q22" s="460">
        <v>31087.99340162454</v>
      </c>
      <c r="R22" s="461">
        <v>2881.426013441764</v>
      </c>
      <c r="S22" s="462">
        <v>4.745</v>
      </c>
      <c r="T22" s="463">
        <v>12218.061401624538</v>
      </c>
      <c r="U22" s="464">
        <v>2574.933909720661</v>
      </c>
      <c r="V22" s="465">
        <v>5.4818</v>
      </c>
      <c r="W22" s="465">
        <v>17163.511</v>
      </c>
      <c r="X22" s="464">
        <v>3130.999124375205</v>
      </c>
      <c r="Y22" s="459">
        <v>10.2268</v>
      </c>
      <c r="Z22" s="460">
        <v>29381.572401624537</v>
      </c>
      <c r="AA22" s="464">
        <v>2872.9976533837107</v>
      </c>
      <c r="AB22" s="466">
        <v>0.032</v>
      </c>
      <c r="AC22" s="465">
        <v>22.775</v>
      </c>
      <c r="AD22" s="464">
        <v>711.7187499999999</v>
      </c>
      <c r="AE22" s="465"/>
      <c r="AF22" s="465"/>
      <c r="AG22" s="464"/>
      <c r="AH22" s="459">
        <v>0.032</v>
      </c>
      <c r="AI22" s="463">
        <v>22.775</v>
      </c>
      <c r="AJ22" s="464">
        <v>711.7187499999999</v>
      </c>
      <c r="AK22" s="466">
        <v>0.3553</v>
      </c>
      <c r="AL22" s="465">
        <v>1009.818</v>
      </c>
      <c r="AM22" s="464">
        <v>2842.1559245707854</v>
      </c>
      <c r="AN22" s="466">
        <v>0.175</v>
      </c>
      <c r="AO22" s="465">
        <v>673.828</v>
      </c>
      <c r="AP22" s="467">
        <v>3850.4457142857145</v>
      </c>
      <c r="AQ22" s="614"/>
      <c r="AR22" s="599"/>
    </row>
    <row r="23" spans="1:44" ht="27" customHeight="1">
      <c r="A23" s="607"/>
      <c r="B23" s="602"/>
      <c r="C23" s="602" t="s">
        <v>29</v>
      </c>
      <c r="D23" s="66">
        <v>665.0963892013308</v>
      </c>
      <c r="E23" s="163">
        <v>323.974</v>
      </c>
      <c r="F23" s="612">
        <f t="shared" si="2"/>
        <v>989.0703892013307</v>
      </c>
      <c r="G23" s="226"/>
      <c r="H23" s="67"/>
      <c r="I23" s="612"/>
      <c r="J23" s="226">
        <v>344.474</v>
      </c>
      <c r="K23" s="533">
        <v>1560.108</v>
      </c>
      <c r="L23" s="613">
        <f t="shared" si="0"/>
        <v>2893.6523892013306</v>
      </c>
      <c r="M23" s="607"/>
      <c r="N23" s="679"/>
      <c r="O23" s="3" t="s">
        <v>40</v>
      </c>
      <c r="P23" s="92">
        <v>8.307</v>
      </c>
      <c r="Q23" s="80">
        <v>28366.341405450425</v>
      </c>
      <c r="R23" s="93">
        <v>3414.751583658411</v>
      </c>
      <c r="S23" s="94">
        <v>1.2634</v>
      </c>
      <c r="T23" s="82">
        <v>3668.9944054504263</v>
      </c>
      <c r="U23" s="95">
        <v>2904.063958722832</v>
      </c>
      <c r="V23" s="82">
        <v>6.1258</v>
      </c>
      <c r="W23" s="82">
        <v>22010.921</v>
      </c>
      <c r="X23" s="95">
        <v>3593.1504456560774</v>
      </c>
      <c r="Y23" s="92">
        <v>7.3892</v>
      </c>
      <c r="Z23" s="80">
        <v>25679.915405450425</v>
      </c>
      <c r="AA23" s="95">
        <v>3475.330943194179</v>
      </c>
      <c r="AB23" s="97">
        <v>0.1</v>
      </c>
      <c r="AC23" s="82">
        <v>155.694</v>
      </c>
      <c r="AD23" s="93">
        <v>1556.9399999999998</v>
      </c>
      <c r="AE23" s="82"/>
      <c r="AF23" s="82"/>
      <c r="AG23" s="95"/>
      <c r="AH23" s="92">
        <v>0.1</v>
      </c>
      <c r="AI23" s="82">
        <v>155.694</v>
      </c>
      <c r="AJ23" s="95">
        <v>1556.9399999999998</v>
      </c>
      <c r="AK23" s="97">
        <v>0.4058</v>
      </c>
      <c r="AL23" s="82">
        <v>1074.698</v>
      </c>
      <c r="AM23" s="95">
        <v>2648.344011828487</v>
      </c>
      <c r="AN23" s="97">
        <v>0.412</v>
      </c>
      <c r="AO23" s="82">
        <v>1456.034</v>
      </c>
      <c r="AP23" s="99">
        <v>3534.063106796117</v>
      </c>
      <c r="AQ23" s="614"/>
      <c r="AR23" s="599"/>
    </row>
    <row r="24" spans="1:44" ht="27" customHeight="1">
      <c r="A24" s="607"/>
      <c r="B24" s="615" t="s">
        <v>36</v>
      </c>
      <c r="C24" s="616" t="s">
        <v>24</v>
      </c>
      <c r="D24" s="30">
        <f aca="true" t="shared" si="4" ref="D24:K25">D14+D16+D18+D20+D22</f>
        <v>358.1446</v>
      </c>
      <c r="E24" s="188">
        <f t="shared" si="4"/>
        <v>94.2338</v>
      </c>
      <c r="F24" s="609">
        <f t="shared" si="4"/>
        <v>452.3784</v>
      </c>
      <c r="G24" s="233">
        <f t="shared" si="4"/>
        <v>42.8584</v>
      </c>
      <c r="H24" s="45"/>
      <c r="I24" s="609">
        <f>I14+I16+I18+I20+I22</f>
        <v>42.8584</v>
      </c>
      <c r="J24" s="233">
        <f t="shared" si="4"/>
        <v>395.9253</v>
      </c>
      <c r="K24" s="233">
        <f t="shared" si="4"/>
        <v>54.389500000000005</v>
      </c>
      <c r="L24" s="610">
        <f t="shared" si="0"/>
        <v>945.5515999999999</v>
      </c>
      <c r="M24" s="607"/>
      <c r="N24" s="674"/>
      <c r="O24" s="2"/>
      <c r="P24" s="100">
        <v>129.87961959792946</v>
      </c>
      <c r="Q24" s="93">
        <v>109.59465289256924</v>
      </c>
      <c r="R24" s="93">
        <v>84.38171687894011</v>
      </c>
      <c r="S24" s="101">
        <v>375.5738483457337</v>
      </c>
      <c r="T24" s="102">
        <v>333.00845003944835</v>
      </c>
      <c r="U24" s="93">
        <v>88.6665702381115</v>
      </c>
      <c r="V24" s="103">
        <v>89.48708740082928</v>
      </c>
      <c r="W24" s="104">
        <v>77.97725047488926</v>
      </c>
      <c r="X24" s="93">
        <v>87.13799134573983</v>
      </c>
      <c r="Y24" s="100">
        <v>138.4019920965734</v>
      </c>
      <c r="Z24" s="93">
        <v>114.41459965007694</v>
      </c>
      <c r="AA24" s="93">
        <v>82.66831850963628</v>
      </c>
      <c r="AB24" s="105">
        <v>32</v>
      </c>
      <c r="AC24" s="102">
        <v>14.628052461880356</v>
      </c>
      <c r="AD24" s="93">
        <v>45.71266394337611</v>
      </c>
      <c r="AE24" s="102"/>
      <c r="AF24" s="106"/>
      <c r="AG24" s="93"/>
      <c r="AH24" s="100">
        <v>32</v>
      </c>
      <c r="AI24" s="103">
        <v>14.628052461880356</v>
      </c>
      <c r="AJ24" s="93">
        <v>45.71266394337611</v>
      </c>
      <c r="AK24" s="107">
        <v>87.55544603252834</v>
      </c>
      <c r="AL24" s="93">
        <v>93.96295517438386</v>
      </c>
      <c r="AM24" s="93">
        <v>107.3182302554601</v>
      </c>
      <c r="AN24" s="107">
        <v>42.4757281553398</v>
      </c>
      <c r="AO24" s="104">
        <v>46.27831492945906</v>
      </c>
      <c r="AP24" s="108">
        <v>108.95237571964076</v>
      </c>
      <c r="AQ24" s="614"/>
      <c r="AR24" s="599"/>
    </row>
    <row r="25" spans="1:44" ht="27" customHeight="1">
      <c r="A25" s="600"/>
      <c r="B25" s="602"/>
      <c r="C25" s="602" t="s">
        <v>29</v>
      </c>
      <c r="D25" s="617">
        <f t="shared" si="4"/>
        <v>484666.6478908326</v>
      </c>
      <c r="E25" s="368">
        <f t="shared" si="4"/>
        <v>157540.613</v>
      </c>
      <c r="F25" s="612">
        <f t="shared" si="4"/>
        <v>642207.2608908325</v>
      </c>
      <c r="G25" s="528">
        <f t="shared" si="4"/>
        <v>10906.278</v>
      </c>
      <c r="H25" s="44"/>
      <c r="I25" s="612">
        <f>I15+I17+I19+I21+I23</f>
        <v>10906.278</v>
      </c>
      <c r="J25" s="528">
        <f t="shared" si="4"/>
        <v>276381.039</v>
      </c>
      <c r="K25" s="528">
        <f t="shared" si="4"/>
        <v>17483.4</v>
      </c>
      <c r="L25" s="613">
        <f t="shared" si="0"/>
        <v>946977.9778908326</v>
      </c>
      <c r="M25" s="607"/>
      <c r="N25" s="674"/>
      <c r="O25" s="4"/>
      <c r="P25" s="83">
        <v>569.1055</v>
      </c>
      <c r="Q25" s="84">
        <v>686449.392916887</v>
      </c>
      <c r="R25" s="85">
        <v>1206.1900524891903</v>
      </c>
      <c r="S25" s="109">
        <v>248.6434</v>
      </c>
      <c r="T25" s="81">
        <v>394371.5019168869</v>
      </c>
      <c r="U25" s="88">
        <v>1586.0927815372813</v>
      </c>
      <c r="V25" s="79">
        <v>86.5008</v>
      </c>
      <c r="W25" s="79">
        <v>138475.29</v>
      </c>
      <c r="X25" s="88">
        <v>1600.8555990233617</v>
      </c>
      <c r="Y25" s="83">
        <v>335.1442</v>
      </c>
      <c r="Z25" s="84">
        <v>532846.7919168869</v>
      </c>
      <c r="AA25" s="88">
        <v>1589.9030683415883</v>
      </c>
      <c r="AB25" s="110">
        <v>37.609</v>
      </c>
      <c r="AC25" s="79">
        <v>9288.868</v>
      </c>
      <c r="AD25" s="85">
        <v>246.98524289398813</v>
      </c>
      <c r="AE25" s="79"/>
      <c r="AF25" s="79"/>
      <c r="AG25" s="88"/>
      <c r="AH25" s="83">
        <v>37.609</v>
      </c>
      <c r="AI25" s="81">
        <v>9288.868</v>
      </c>
      <c r="AJ25" s="88">
        <v>246.98524289398813</v>
      </c>
      <c r="AK25" s="110">
        <v>152.2343</v>
      </c>
      <c r="AL25" s="79">
        <v>130916.714</v>
      </c>
      <c r="AM25" s="88">
        <v>859.968574756149</v>
      </c>
      <c r="AN25" s="110">
        <v>44.118</v>
      </c>
      <c r="AO25" s="79">
        <v>13397.019</v>
      </c>
      <c r="AP25" s="91">
        <v>303.66333469332244</v>
      </c>
      <c r="AQ25" s="614"/>
      <c r="AR25" s="599"/>
    </row>
    <row r="26" spans="1:44" ht="27" customHeight="1">
      <c r="A26" s="607" t="s">
        <v>128</v>
      </c>
      <c r="B26" s="615" t="s">
        <v>50</v>
      </c>
      <c r="C26" s="616" t="s">
        <v>24</v>
      </c>
      <c r="D26" s="31">
        <v>12.597</v>
      </c>
      <c r="E26" s="158">
        <v>4.992</v>
      </c>
      <c r="F26" s="609">
        <f>D26+E26</f>
        <v>17.589</v>
      </c>
      <c r="G26" s="225">
        <v>0.091</v>
      </c>
      <c r="H26" s="40"/>
      <c r="I26" s="609">
        <f>G26+H26</f>
        <v>0.091</v>
      </c>
      <c r="J26" s="225">
        <v>212.5335</v>
      </c>
      <c r="K26" s="225"/>
      <c r="L26" s="610">
        <f t="shared" si="0"/>
        <v>230.2135</v>
      </c>
      <c r="M26" s="607"/>
      <c r="N26" s="679"/>
      <c r="O26" s="4" t="s">
        <v>51</v>
      </c>
      <c r="P26" s="449">
        <v>343.0196</v>
      </c>
      <c r="Q26" s="450">
        <v>510852.0529759992</v>
      </c>
      <c r="R26" s="451">
        <v>1489.2794842510432</v>
      </c>
      <c r="S26" s="469">
        <v>124.8082</v>
      </c>
      <c r="T26" s="470">
        <v>231441.85297599918</v>
      </c>
      <c r="U26" s="454">
        <v>1854.3801847634945</v>
      </c>
      <c r="V26" s="470">
        <v>111.5518</v>
      </c>
      <c r="W26" s="470">
        <v>183297.065</v>
      </c>
      <c r="X26" s="454">
        <v>1643.156497698827</v>
      </c>
      <c r="Y26" s="449">
        <v>236.36</v>
      </c>
      <c r="Z26" s="450">
        <v>414738.9179759992</v>
      </c>
      <c r="AA26" s="454">
        <v>1754.6916482315078</v>
      </c>
      <c r="AB26" s="471">
        <v>6.129</v>
      </c>
      <c r="AC26" s="470">
        <v>1097.237</v>
      </c>
      <c r="AD26" s="451">
        <v>179.02382117800622</v>
      </c>
      <c r="AE26" s="470"/>
      <c r="AF26" s="470"/>
      <c r="AG26" s="454"/>
      <c r="AH26" s="449">
        <v>6.129</v>
      </c>
      <c r="AI26" s="453">
        <v>1097.237</v>
      </c>
      <c r="AJ26" s="454">
        <v>179.02382117800622</v>
      </c>
      <c r="AK26" s="471">
        <v>87.6966</v>
      </c>
      <c r="AL26" s="470">
        <v>92737.066</v>
      </c>
      <c r="AM26" s="454">
        <v>1057.4761849376146</v>
      </c>
      <c r="AN26" s="471">
        <v>12.834</v>
      </c>
      <c r="AO26" s="470">
        <v>2278.832</v>
      </c>
      <c r="AP26" s="455">
        <v>177.56210067009505</v>
      </c>
      <c r="AQ26" s="614"/>
      <c r="AR26" s="599"/>
    </row>
    <row r="27" spans="1:44" ht="27" customHeight="1">
      <c r="A27" s="611" t="s">
        <v>52</v>
      </c>
      <c r="B27" s="602"/>
      <c r="C27" s="602" t="s">
        <v>29</v>
      </c>
      <c r="D27" s="66">
        <v>9012.027453678496</v>
      </c>
      <c r="E27" s="163">
        <v>3526.286</v>
      </c>
      <c r="F27" s="612">
        <f>D27+E27</f>
        <v>12538.313453678496</v>
      </c>
      <c r="G27" s="226">
        <v>98.28</v>
      </c>
      <c r="H27" s="67"/>
      <c r="I27" s="612">
        <f>G27+H27</f>
        <v>98.28</v>
      </c>
      <c r="J27" s="226">
        <v>184004.716</v>
      </c>
      <c r="K27" s="226"/>
      <c r="L27" s="613">
        <f t="shared" si="0"/>
        <v>196641.3094536785</v>
      </c>
      <c r="M27" s="607"/>
      <c r="N27" s="674"/>
      <c r="O27" s="2"/>
      <c r="P27" s="100">
        <v>165.91049024603842</v>
      </c>
      <c r="Q27" s="93">
        <v>134.3734235612708</v>
      </c>
      <c r="R27" s="93">
        <v>80.99151739109477</v>
      </c>
      <c r="S27" s="101">
        <v>199.22040378757166</v>
      </c>
      <c r="T27" s="102">
        <v>170.39766007999586</v>
      </c>
      <c r="U27" s="93">
        <v>85.53223306468676</v>
      </c>
      <c r="V27" s="103">
        <v>77.54316828594429</v>
      </c>
      <c r="W27" s="104">
        <v>75.54692160510045</v>
      </c>
      <c r="X27" s="93">
        <v>97.42563178037479</v>
      </c>
      <c r="Y27" s="100">
        <v>141.79395836859027</v>
      </c>
      <c r="Z27" s="93">
        <v>128.4776443255616</v>
      </c>
      <c r="AA27" s="93">
        <v>90.60868728383109</v>
      </c>
      <c r="AB27" s="105">
        <v>613.6237559145048</v>
      </c>
      <c r="AC27" s="102">
        <v>846.5689727925688</v>
      </c>
      <c r="AD27" s="93">
        <v>137.96222271918037</v>
      </c>
      <c r="AE27" s="102"/>
      <c r="AF27" s="106"/>
      <c r="AG27" s="93"/>
      <c r="AH27" s="100">
        <v>613.6237559145048</v>
      </c>
      <c r="AI27" s="103">
        <v>846.5689727925688</v>
      </c>
      <c r="AJ27" s="93">
        <v>137.96222271918037</v>
      </c>
      <c r="AK27" s="107">
        <v>173.5920206712689</v>
      </c>
      <c r="AL27" s="93">
        <v>141.16978210201302</v>
      </c>
      <c r="AM27" s="93">
        <v>81.32273681481371</v>
      </c>
      <c r="AN27" s="107">
        <v>343.75876577840114</v>
      </c>
      <c r="AO27" s="104">
        <v>587.8897171884545</v>
      </c>
      <c r="AP27" s="108">
        <v>171.01810214417299</v>
      </c>
      <c r="AQ27" s="614"/>
      <c r="AR27" s="599"/>
    </row>
    <row r="28" spans="1:44" ht="27" customHeight="1">
      <c r="A28" s="611" t="s">
        <v>53</v>
      </c>
      <c r="B28" s="615" t="s">
        <v>31</v>
      </c>
      <c r="C28" s="616" t="s">
        <v>24</v>
      </c>
      <c r="D28" s="31">
        <v>24.114</v>
      </c>
      <c r="E28" s="158">
        <v>13.082</v>
      </c>
      <c r="F28" s="609">
        <f>D28+E28</f>
        <v>37.196</v>
      </c>
      <c r="G28" s="225">
        <v>0.987</v>
      </c>
      <c r="H28" s="40"/>
      <c r="I28" s="609">
        <f>G28+H28</f>
        <v>0.987</v>
      </c>
      <c r="J28" s="225">
        <v>26.0873</v>
      </c>
      <c r="K28" s="225">
        <v>0.04</v>
      </c>
      <c r="L28" s="610">
        <f t="shared" si="0"/>
        <v>64.3103</v>
      </c>
      <c r="M28" s="607"/>
      <c r="N28" s="679"/>
      <c r="O28" s="4"/>
      <c r="P28" s="459">
        <v>355.8417</v>
      </c>
      <c r="Q28" s="460">
        <v>224747.51834787795</v>
      </c>
      <c r="R28" s="461">
        <v>631.5941002639037</v>
      </c>
      <c r="S28" s="462">
        <v>102.2922</v>
      </c>
      <c r="T28" s="463">
        <v>77118.93234787797</v>
      </c>
      <c r="U28" s="464">
        <v>753.9082388283562</v>
      </c>
      <c r="V28" s="465">
        <v>1.5088</v>
      </c>
      <c r="W28" s="465">
        <v>1575.57</v>
      </c>
      <c r="X28" s="464">
        <v>1044.2537115588548</v>
      </c>
      <c r="Y28" s="459">
        <v>103.80099999999999</v>
      </c>
      <c r="Z28" s="460">
        <v>78694.50234787798</v>
      </c>
      <c r="AA28" s="464">
        <v>758.1285570262135</v>
      </c>
      <c r="AB28" s="466">
        <v>5.07</v>
      </c>
      <c r="AC28" s="465">
        <v>1327.439</v>
      </c>
      <c r="AD28" s="461">
        <v>261.8222879684418</v>
      </c>
      <c r="AE28" s="465"/>
      <c r="AF28" s="465"/>
      <c r="AG28" s="464"/>
      <c r="AH28" s="459">
        <v>5.07</v>
      </c>
      <c r="AI28" s="463">
        <v>1327.439</v>
      </c>
      <c r="AJ28" s="464">
        <v>261.8222879684418</v>
      </c>
      <c r="AK28" s="466">
        <v>241.7707</v>
      </c>
      <c r="AL28" s="465">
        <v>143316.387</v>
      </c>
      <c r="AM28" s="464">
        <v>592.7781447462409</v>
      </c>
      <c r="AN28" s="466">
        <v>5.2</v>
      </c>
      <c r="AO28" s="465">
        <v>1409.19</v>
      </c>
      <c r="AP28" s="467">
        <v>270.99807692307695</v>
      </c>
      <c r="AQ28" s="614"/>
      <c r="AR28" s="599"/>
    </row>
    <row r="29" spans="1:44" ht="27" customHeight="1">
      <c r="A29" s="611" t="s">
        <v>54</v>
      </c>
      <c r="B29" s="602" t="s">
        <v>55</v>
      </c>
      <c r="C29" s="602" t="s">
        <v>29</v>
      </c>
      <c r="D29" s="66">
        <v>9589.201044307363</v>
      </c>
      <c r="E29" s="163">
        <v>5782.222</v>
      </c>
      <c r="F29" s="612">
        <f>D29+E29</f>
        <v>15371.423044307363</v>
      </c>
      <c r="G29" s="226">
        <v>34.182</v>
      </c>
      <c r="H29" s="67"/>
      <c r="I29" s="612">
        <f>G29+H29</f>
        <v>34.182</v>
      </c>
      <c r="J29" s="226">
        <v>11566.567</v>
      </c>
      <c r="K29" s="226">
        <v>45.792</v>
      </c>
      <c r="L29" s="613">
        <f t="shared" si="0"/>
        <v>27017.964044307366</v>
      </c>
      <c r="M29" s="607"/>
      <c r="N29" s="679"/>
      <c r="O29" s="4" t="s">
        <v>56</v>
      </c>
      <c r="P29" s="92">
        <v>100.2903</v>
      </c>
      <c r="Q29" s="80">
        <v>90765.99767131283</v>
      </c>
      <c r="R29" s="93">
        <v>905.0326668811722</v>
      </c>
      <c r="S29" s="115">
        <v>10.8398</v>
      </c>
      <c r="T29" s="114">
        <v>15124.01267131282</v>
      </c>
      <c r="U29" s="93">
        <v>1395.229863218216</v>
      </c>
      <c r="V29" s="114">
        <v>21.1528</v>
      </c>
      <c r="W29" s="114">
        <v>24359.172</v>
      </c>
      <c r="X29" s="95">
        <v>1151.5814454823947</v>
      </c>
      <c r="Y29" s="92">
        <v>31.9926</v>
      </c>
      <c r="Z29" s="80">
        <v>39483.18467131282</v>
      </c>
      <c r="AA29" s="95">
        <v>1234.1349146775447</v>
      </c>
      <c r="AB29" s="113">
        <v>4.497</v>
      </c>
      <c r="AC29" s="114">
        <v>1236.942</v>
      </c>
      <c r="AD29" s="93">
        <v>275.05937291527687</v>
      </c>
      <c r="AE29" s="114"/>
      <c r="AF29" s="114"/>
      <c r="AG29" s="95"/>
      <c r="AH29" s="92">
        <v>4.497</v>
      </c>
      <c r="AI29" s="82">
        <v>1236.942</v>
      </c>
      <c r="AJ29" s="95">
        <v>275.05937291527687</v>
      </c>
      <c r="AK29" s="113">
        <v>50.0137</v>
      </c>
      <c r="AL29" s="114">
        <v>45422.994</v>
      </c>
      <c r="AM29" s="95">
        <v>908.2110301777312</v>
      </c>
      <c r="AN29" s="113">
        <v>13.787</v>
      </c>
      <c r="AO29" s="114">
        <v>4622.877</v>
      </c>
      <c r="AP29" s="99">
        <v>335.30695582795386</v>
      </c>
      <c r="AQ29" s="614"/>
      <c r="AR29" s="599"/>
    </row>
    <row r="30" spans="1:44" ht="27" customHeight="1">
      <c r="A30" s="611" t="s">
        <v>35</v>
      </c>
      <c r="B30" s="615" t="s">
        <v>36</v>
      </c>
      <c r="C30" s="616" t="s">
        <v>24</v>
      </c>
      <c r="D30" s="30">
        <f aca="true" t="shared" si="5" ref="D30:G31">D26+D28</f>
        <v>36.711</v>
      </c>
      <c r="E30" s="188">
        <f t="shared" si="5"/>
        <v>18.074</v>
      </c>
      <c r="F30" s="618">
        <f t="shared" si="5"/>
        <v>54.785</v>
      </c>
      <c r="G30" s="189">
        <f t="shared" si="5"/>
        <v>1.078</v>
      </c>
      <c r="H30" s="30"/>
      <c r="I30" s="618">
        <f>I26+I28</f>
        <v>1.078</v>
      </c>
      <c r="J30" s="531">
        <f>J28+J26</f>
        <v>238.6208</v>
      </c>
      <c r="K30" s="538">
        <f>K28+K26</f>
        <v>0.04</v>
      </c>
      <c r="L30" s="610">
        <f t="shared" si="0"/>
        <v>294.5238</v>
      </c>
      <c r="M30" s="607"/>
      <c r="N30" s="674"/>
      <c r="O30" s="2"/>
      <c r="P30" s="100">
        <v>354.81168168805954</v>
      </c>
      <c r="Q30" s="93">
        <v>247.61201784146843</v>
      </c>
      <c r="R30" s="93">
        <v>69.78688431661108</v>
      </c>
      <c r="S30" s="101">
        <v>943.6723924795659</v>
      </c>
      <c r="T30" s="102">
        <v>509.91052456704773</v>
      </c>
      <c r="U30" s="93">
        <v>54.03469770130944</v>
      </c>
      <c r="V30" s="103">
        <v>7.132861843349343</v>
      </c>
      <c r="W30" s="104">
        <v>6.468076993750034</v>
      </c>
      <c r="X30" s="93">
        <v>90.67997019710747</v>
      </c>
      <c r="Y30" s="100">
        <v>324.45315479204567</v>
      </c>
      <c r="Z30" s="93">
        <v>199.31143600241248</v>
      </c>
      <c r="AA30" s="93">
        <v>61.42995777931601</v>
      </c>
      <c r="AB30" s="105">
        <v>112.74182788525684</v>
      </c>
      <c r="AC30" s="102">
        <v>107.31618782448975</v>
      </c>
      <c r="AD30" s="93">
        <v>95.18755357923675</v>
      </c>
      <c r="AE30" s="102"/>
      <c r="AF30" s="106"/>
      <c r="AG30" s="93"/>
      <c r="AH30" s="100">
        <v>112.74182788525684</v>
      </c>
      <c r="AI30" s="103">
        <v>107.31618782448975</v>
      </c>
      <c r="AJ30" s="93">
        <v>95.18755357923675</v>
      </c>
      <c r="AK30" s="107">
        <v>483.40894594881007</v>
      </c>
      <c r="AL30" s="93">
        <v>315.51506049997494</v>
      </c>
      <c r="AM30" s="93">
        <v>65.26876739541888</v>
      </c>
      <c r="AN30" s="107">
        <v>37.71668963516356</v>
      </c>
      <c r="AO30" s="104">
        <v>30.482965477991304</v>
      </c>
      <c r="AP30" s="108">
        <v>80.82089327789733</v>
      </c>
      <c r="AQ30" s="614"/>
      <c r="AR30" s="599"/>
    </row>
    <row r="31" spans="1:44" ht="27" customHeight="1">
      <c r="A31" s="600"/>
      <c r="B31" s="602"/>
      <c r="C31" s="602" t="s">
        <v>29</v>
      </c>
      <c r="D31" s="617">
        <f t="shared" si="5"/>
        <v>18601.22849798586</v>
      </c>
      <c r="E31" s="368">
        <f t="shared" si="5"/>
        <v>9308.508</v>
      </c>
      <c r="F31" s="619">
        <f t="shared" si="5"/>
        <v>27909.73649798586</v>
      </c>
      <c r="G31" s="539">
        <f t="shared" si="5"/>
        <v>132.462</v>
      </c>
      <c r="H31" s="617"/>
      <c r="I31" s="619">
        <f>I27+I29</f>
        <v>132.462</v>
      </c>
      <c r="J31" s="528">
        <f>J29+J27</f>
        <v>195571.283</v>
      </c>
      <c r="K31" s="528">
        <f>K29+K27</f>
        <v>45.792</v>
      </c>
      <c r="L31" s="613">
        <f t="shared" si="0"/>
        <v>223659.27349798585</v>
      </c>
      <c r="M31" s="607"/>
      <c r="N31" s="674"/>
      <c r="O31" s="4"/>
      <c r="P31" s="83">
        <v>8.0512</v>
      </c>
      <c r="Q31" s="84">
        <v>2893.6523892013306</v>
      </c>
      <c r="R31" s="85">
        <v>359.4063480228203</v>
      </c>
      <c r="S31" s="109">
        <v>1.7624</v>
      </c>
      <c r="T31" s="81">
        <v>665.0963892013308</v>
      </c>
      <c r="U31" s="88">
        <v>377.3810651392027</v>
      </c>
      <c r="V31" s="79">
        <v>0.7394</v>
      </c>
      <c r="W31" s="79">
        <v>323.974</v>
      </c>
      <c r="X31" s="88">
        <v>438.1579659183122</v>
      </c>
      <c r="Y31" s="83">
        <v>2.5018</v>
      </c>
      <c r="Z31" s="84">
        <v>989.0703892013307</v>
      </c>
      <c r="AA31" s="88">
        <v>395.34350835451704</v>
      </c>
      <c r="AB31" s="110"/>
      <c r="AC31" s="79"/>
      <c r="AD31" s="85"/>
      <c r="AE31" s="79"/>
      <c r="AF31" s="79"/>
      <c r="AG31" s="88"/>
      <c r="AH31" s="83"/>
      <c r="AI31" s="81"/>
      <c r="AJ31" s="88"/>
      <c r="AK31" s="110">
        <v>0.8844</v>
      </c>
      <c r="AL31" s="79">
        <v>344.474</v>
      </c>
      <c r="AM31" s="88">
        <v>389.5002261420172</v>
      </c>
      <c r="AN31" s="110">
        <v>4.665</v>
      </c>
      <c r="AO31" s="79">
        <v>1560.108</v>
      </c>
      <c r="AP31" s="91">
        <v>334.42829581993567</v>
      </c>
      <c r="AQ31" s="614"/>
      <c r="AR31" s="599"/>
    </row>
    <row r="32" spans="1:44" ht="27" customHeight="1">
      <c r="A32" s="607" t="s">
        <v>128</v>
      </c>
      <c r="B32" s="615" t="s">
        <v>57</v>
      </c>
      <c r="C32" s="616" t="s">
        <v>24</v>
      </c>
      <c r="D32" s="31">
        <v>0.0433</v>
      </c>
      <c r="E32" s="158">
        <v>0.5377</v>
      </c>
      <c r="F32" s="609">
        <f>D32+E32</f>
        <v>0.581</v>
      </c>
      <c r="G32" s="225">
        <v>808.431</v>
      </c>
      <c r="H32" s="40"/>
      <c r="I32" s="609">
        <f aca="true" t="shared" si="6" ref="I32:I37">G32+H32</f>
        <v>808.431</v>
      </c>
      <c r="J32" s="225">
        <v>0.1314</v>
      </c>
      <c r="K32" s="225">
        <v>155.6473</v>
      </c>
      <c r="L32" s="610">
        <f t="shared" si="0"/>
        <v>964.7907</v>
      </c>
      <c r="M32" s="607"/>
      <c r="N32" s="674"/>
      <c r="O32" s="3" t="s">
        <v>49</v>
      </c>
      <c r="P32" s="449">
        <v>72.7586</v>
      </c>
      <c r="Q32" s="450">
        <v>16672.601479849927</v>
      </c>
      <c r="R32" s="451">
        <v>229.1495641731689</v>
      </c>
      <c r="S32" s="472">
        <v>1.539</v>
      </c>
      <c r="T32" s="470">
        <v>722.5764798499288</v>
      </c>
      <c r="U32" s="454">
        <v>469.5103832683098</v>
      </c>
      <c r="V32" s="470">
        <v>2.7368</v>
      </c>
      <c r="W32" s="470">
        <v>882.517</v>
      </c>
      <c r="X32" s="454">
        <v>322.46309558608596</v>
      </c>
      <c r="Y32" s="449">
        <v>4.2758</v>
      </c>
      <c r="Z32" s="450">
        <v>1605.0934798499288</v>
      </c>
      <c r="AA32" s="454">
        <v>375.39021466156714</v>
      </c>
      <c r="AB32" s="471"/>
      <c r="AC32" s="470"/>
      <c r="AD32" s="451"/>
      <c r="AE32" s="470"/>
      <c r="AF32" s="470"/>
      <c r="AG32" s="454"/>
      <c r="AH32" s="449"/>
      <c r="AI32" s="453"/>
      <c r="AJ32" s="454"/>
      <c r="AK32" s="471">
        <v>0.1888</v>
      </c>
      <c r="AL32" s="470">
        <v>107.142</v>
      </c>
      <c r="AM32" s="454">
        <v>567.489406779661</v>
      </c>
      <c r="AN32" s="471">
        <v>68.294</v>
      </c>
      <c r="AO32" s="470">
        <v>14960.366</v>
      </c>
      <c r="AP32" s="455">
        <v>219.05827744750638</v>
      </c>
      <c r="AQ32" s="614"/>
      <c r="AR32" s="599"/>
    </row>
    <row r="33" spans="1:44" ht="27" customHeight="1">
      <c r="A33" s="611" t="s">
        <v>58</v>
      </c>
      <c r="B33" s="602"/>
      <c r="C33" s="602" t="s">
        <v>29</v>
      </c>
      <c r="D33" s="66">
        <v>5.750999906625346</v>
      </c>
      <c r="E33" s="163">
        <v>84.285</v>
      </c>
      <c r="F33" s="612">
        <f>D33+E33</f>
        <v>90.03599990662534</v>
      </c>
      <c r="G33" s="226">
        <v>148244.839</v>
      </c>
      <c r="H33" s="67"/>
      <c r="I33" s="612">
        <f t="shared" si="6"/>
        <v>148244.839</v>
      </c>
      <c r="J33" s="226">
        <v>51.3</v>
      </c>
      <c r="K33" s="226">
        <v>16363.119</v>
      </c>
      <c r="L33" s="613">
        <f t="shared" si="0"/>
        <v>164749.29399990663</v>
      </c>
      <c r="M33" s="607"/>
      <c r="N33" s="680"/>
      <c r="O33" s="27" t="s">
        <v>59</v>
      </c>
      <c r="P33" s="100">
        <v>11.065633478379187</v>
      </c>
      <c r="Q33" s="93">
        <v>17.355734152816666</v>
      </c>
      <c r="R33" s="93">
        <v>156.8435660437111</v>
      </c>
      <c r="S33" s="101">
        <v>114.51591942820014</v>
      </c>
      <c r="T33" s="102">
        <v>92.0451201704578</v>
      </c>
      <c r="U33" s="93">
        <v>80.37757599996289</v>
      </c>
      <c r="V33" s="103">
        <v>27.016954106986258</v>
      </c>
      <c r="W33" s="104">
        <v>36.71022767833367</v>
      </c>
      <c r="X33" s="93">
        <v>135.8784840547249</v>
      </c>
      <c r="Y33" s="100">
        <v>58.51068805837504</v>
      </c>
      <c r="Z33" s="93">
        <v>61.6207343446318</v>
      </c>
      <c r="AA33" s="93">
        <v>105.31534731424439</v>
      </c>
      <c r="AB33" s="105"/>
      <c r="AC33" s="102"/>
      <c r="AD33" s="93"/>
      <c r="AE33" s="102"/>
      <c r="AF33" s="106"/>
      <c r="AG33" s="93"/>
      <c r="AH33" s="100"/>
      <c r="AI33" s="103"/>
      <c r="AJ33" s="93"/>
      <c r="AK33" s="107">
        <v>468.43220338983053</v>
      </c>
      <c r="AL33" s="93">
        <v>321.5116387597767</v>
      </c>
      <c r="AM33" s="93">
        <v>68.63568226803014</v>
      </c>
      <c r="AN33" s="107">
        <v>6.830761121035524</v>
      </c>
      <c r="AO33" s="104">
        <v>10.42827428152493</v>
      </c>
      <c r="AP33" s="108">
        <v>152.66635879581213</v>
      </c>
      <c r="AQ33" s="614"/>
      <c r="AR33" s="599"/>
    </row>
    <row r="34" spans="1:44" ht="27" customHeight="1">
      <c r="A34" s="611" t="s">
        <v>128</v>
      </c>
      <c r="B34" s="615" t="s">
        <v>60</v>
      </c>
      <c r="C34" s="616" t="s">
        <v>24</v>
      </c>
      <c r="D34" s="31">
        <v>0.004</v>
      </c>
      <c r="E34" s="158">
        <v>0.078</v>
      </c>
      <c r="F34" s="609">
        <f>D34+E34</f>
        <v>0.082</v>
      </c>
      <c r="G34" s="225">
        <v>10.7652</v>
      </c>
      <c r="H34" s="40"/>
      <c r="I34" s="609">
        <f t="shared" si="6"/>
        <v>10.7652</v>
      </c>
      <c r="J34" s="225"/>
      <c r="K34" s="225">
        <v>2.1935</v>
      </c>
      <c r="L34" s="610">
        <f t="shared" si="0"/>
        <v>13.040700000000001</v>
      </c>
      <c r="M34" s="607"/>
      <c r="N34" s="674" t="s">
        <v>61</v>
      </c>
      <c r="O34" s="673"/>
      <c r="P34" s="459">
        <v>294.5238</v>
      </c>
      <c r="Q34" s="460">
        <v>223659.27349798585</v>
      </c>
      <c r="R34" s="461">
        <v>759.3928690923649</v>
      </c>
      <c r="S34" s="462">
        <v>36.711</v>
      </c>
      <c r="T34" s="463">
        <v>18601.22849798586</v>
      </c>
      <c r="U34" s="464">
        <v>506.6935931460832</v>
      </c>
      <c r="V34" s="465">
        <v>18.074</v>
      </c>
      <c r="W34" s="465">
        <v>9308.508</v>
      </c>
      <c r="X34" s="464">
        <v>515.0220205820515</v>
      </c>
      <c r="Y34" s="459">
        <v>54.785</v>
      </c>
      <c r="Z34" s="460">
        <v>27909.73649798586</v>
      </c>
      <c r="AA34" s="464">
        <v>509.441206497871</v>
      </c>
      <c r="AB34" s="466">
        <v>1.078</v>
      </c>
      <c r="AC34" s="465">
        <v>132.462</v>
      </c>
      <c r="AD34" s="461">
        <v>122.87755102040815</v>
      </c>
      <c r="AE34" s="465"/>
      <c r="AF34" s="465"/>
      <c r="AG34" s="464"/>
      <c r="AH34" s="459">
        <v>1.078</v>
      </c>
      <c r="AI34" s="463">
        <v>132.462</v>
      </c>
      <c r="AJ34" s="464">
        <v>122.87755102040815</v>
      </c>
      <c r="AK34" s="466">
        <v>238.6208</v>
      </c>
      <c r="AL34" s="465">
        <v>195571.283</v>
      </c>
      <c r="AM34" s="464">
        <v>819.5902578484356</v>
      </c>
      <c r="AN34" s="466">
        <v>0.04</v>
      </c>
      <c r="AO34" s="465">
        <v>45.792</v>
      </c>
      <c r="AP34" s="467">
        <v>1144.8</v>
      </c>
      <c r="AQ34" s="614"/>
      <c r="AR34" s="599"/>
    </row>
    <row r="35" spans="1:44" ht="27" customHeight="1">
      <c r="A35" s="611" t="s">
        <v>62</v>
      </c>
      <c r="B35" s="602"/>
      <c r="C35" s="602" t="s">
        <v>29</v>
      </c>
      <c r="D35" s="66">
        <v>0.8639999859718829</v>
      </c>
      <c r="E35" s="163">
        <v>13.824</v>
      </c>
      <c r="F35" s="612">
        <f>D35+E35</f>
        <v>14.687999985971883</v>
      </c>
      <c r="G35" s="226">
        <v>1846.163</v>
      </c>
      <c r="H35" s="67"/>
      <c r="I35" s="612">
        <f t="shared" si="6"/>
        <v>1846.163</v>
      </c>
      <c r="J35" s="226"/>
      <c r="K35" s="226">
        <v>101.943</v>
      </c>
      <c r="L35" s="613">
        <f t="shared" si="0"/>
        <v>1962.7939999859718</v>
      </c>
      <c r="M35" s="607"/>
      <c r="N35" s="674"/>
      <c r="O35" s="673"/>
      <c r="P35" s="92">
        <v>272.0968</v>
      </c>
      <c r="Q35" s="80">
        <v>189122.46794835074</v>
      </c>
      <c r="R35" s="93">
        <v>695.0558328813523</v>
      </c>
      <c r="S35" s="112">
        <v>16.347</v>
      </c>
      <c r="T35" s="80">
        <v>8581.79794835076</v>
      </c>
      <c r="U35" s="95">
        <v>524.9769345048486</v>
      </c>
      <c r="V35" s="80">
        <v>16.203500000000002</v>
      </c>
      <c r="W35" s="80">
        <v>8303.635999999999</v>
      </c>
      <c r="X35" s="95">
        <v>512.4594069182583</v>
      </c>
      <c r="Y35" s="92">
        <v>32.5505</v>
      </c>
      <c r="Z35" s="80">
        <v>16885.433948350757</v>
      </c>
      <c r="AA35" s="95">
        <v>518.7457626872324</v>
      </c>
      <c r="AB35" s="97">
        <v>3.158</v>
      </c>
      <c r="AC35" s="80">
        <v>672.764</v>
      </c>
      <c r="AD35" s="93">
        <v>213.03483217226093</v>
      </c>
      <c r="AE35" s="80"/>
      <c r="AF35" s="80"/>
      <c r="AG35" s="95"/>
      <c r="AH35" s="92">
        <v>3.158</v>
      </c>
      <c r="AI35" s="82">
        <v>672.764</v>
      </c>
      <c r="AJ35" s="95">
        <v>213.03483217226093</v>
      </c>
      <c r="AK35" s="97">
        <v>235.1333</v>
      </c>
      <c r="AL35" s="80">
        <v>171383.071</v>
      </c>
      <c r="AM35" s="95">
        <v>728.8762204247548</v>
      </c>
      <c r="AN35" s="97">
        <v>1.255</v>
      </c>
      <c r="AO35" s="80">
        <v>181.199</v>
      </c>
      <c r="AP35" s="99">
        <v>144.38167330677294</v>
      </c>
      <c r="AQ35" s="614"/>
      <c r="AR35" s="599"/>
    </row>
    <row r="36" spans="1:43" ht="27" customHeight="1">
      <c r="A36" s="611"/>
      <c r="B36" s="615" t="s">
        <v>31</v>
      </c>
      <c r="C36" s="616" t="s">
        <v>24</v>
      </c>
      <c r="D36" s="31"/>
      <c r="E36" s="158"/>
      <c r="F36" s="609"/>
      <c r="G36" s="225">
        <v>323.73</v>
      </c>
      <c r="H36" s="40"/>
      <c r="I36" s="609">
        <f t="shared" si="6"/>
        <v>323.73</v>
      </c>
      <c r="J36" s="225"/>
      <c r="K36" s="225">
        <v>33.558</v>
      </c>
      <c r="L36" s="610">
        <f t="shared" si="0"/>
        <v>357.288</v>
      </c>
      <c r="M36" s="607"/>
      <c r="N36" s="677"/>
      <c r="O36" s="678"/>
      <c r="P36" s="100">
        <v>108.24228730363608</v>
      </c>
      <c r="Q36" s="93">
        <v>118.26160895862839</v>
      </c>
      <c r="R36" s="93">
        <v>109.25638390002477</v>
      </c>
      <c r="S36" s="101">
        <v>224.5733162048082</v>
      </c>
      <c r="T36" s="102">
        <v>216.75211429978515</v>
      </c>
      <c r="U36" s="93">
        <v>96.51730577915579</v>
      </c>
      <c r="V36" s="103">
        <v>111.54380226494276</v>
      </c>
      <c r="W36" s="104">
        <v>112.10159019494594</v>
      </c>
      <c r="X36" s="93">
        <v>100.50006178620153</v>
      </c>
      <c r="Y36" s="100">
        <v>168.30770648684353</v>
      </c>
      <c r="Z36" s="93">
        <v>165.28883168390158</v>
      </c>
      <c r="AA36" s="93">
        <v>98.20633596288836</v>
      </c>
      <c r="AB36" s="105">
        <v>34.135528815706145</v>
      </c>
      <c r="AC36" s="102">
        <v>19.689222372184005</v>
      </c>
      <c r="AD36" s="93">
        <v>57.67955867472827</v>
      </c>
      <c r="AE36" s="102"/>
      <c r="AF36" s="106"/>
      <c r="AG36" s="93"/>
      <c r="AH36" s="100">
        <v>34.135528815706145</v>
      </c>
      <c r="AI36" s="103">
        <v>19.689222372184005</v>
      </c>
      <c r="AJ36" s="93">
        <v>57.67955867472827</v>
      </c>
      <c r="AK36" s="107">
        <v>101.48320123096133</v>
      </c>
      <c r="AL36" s="93">
        <v>114.11353633638646</v>
      </c>
      <c r="AM36" s="93">
        <v>112.44573974039336</v>
      </c>
      <c r="AN36" s="107">
        <v>3.187250996015937</v>
      </c>
      <c r="AO36" s="104">
        <v>25.27166264714485</v>
      </c>
      <c r="AP36" s="108">
        <v>792.8984155541694</v>
      </c>
      <c r="AQ36" s="614"/>
    </row>
    <row r="37" spans="1:43" ht="27" customHeight="1">
      <c r="A37" s="611" t="s">
        <v>35</v>
      </c>
      <c r="B37" s="602" t="s">
        <v>63</v>
      </c>
      <c r="C37" s="602" t="s">
        <v>29</v>
      </c>
      <c r="D37" s="66"/>
      <c r="E37" s="163"/>
      <c r="F37" s="612"/>
      <c r="G37" s="226">
        <v>17446.911</v>
      </c>
      <c r="H37" s="67"/>
      <c r="I37" s="612">
        <f t="shared" si="6"/>
        <v>17446.911</v>
      </c>
      <c r="J37" s="226"/>
      <c r="K37" s="226">
        <v>1581.233</v>
      </c>
      <c r="L37" s="613">
        <f t="shared" si="0"/>
        <v>19028.144</v>
      </c>
      <c r="M37" s="607"/>
      <c r="N37" s="674" t="s">
        <v>64</v>
      </c>
      <c r="O37" s="673"/>
      <c r="P37" s="83">
        <v>1355.0754</v>
      </c>
      <c r="Q37" s="84">
        <v>169116.1159436267</v>
      </c>
      <c r="R37" s="85">
        <v>124.80199695428513</v>
      </c>
      <c r="S37" s="109">
        <v>40.8246</v>
      </c>
      <c r="T37" s="81">
        <v>3472.0649436266963</v>
      </c>
      <c r="U37" s="138">
        <v>85.04835181794057</v>
      </c>
      <c r="V37" s="79">
        <v>36.718</v>
      </c>
      <c r="W37" s="79">
        <v>3171.7219999999998</v>
      </c>
      <c r="X37" s="88">
        <v>86.38057628411131</v>
      </c>
      <c r="Y37" s="83">
        <v>77.5426</v>
      </c>
      <c r="Z37" s="84">
        <v>6643.786943626696</v>
      </c>
      <c r="AA37" s="88">
        <v>85.67918722904179</v>
      </c>
      <c r="AB37" s="110">
        <v>9.875</v>
      </c>
      <c r="AC37" s="79">
        <v>337.224</v>
      </c>
      <c r="AD37" s="88">
        <v>34.14926582278481</v>
      </c>
      <c r="AE37" s="79"/>
      <c r="AF37" s="79"/>
      <c r="AG37" s="88"/>
      <c r="AH37" s="83">
        <v>9.875</v>
      </c>
      <c r="AI37" s="81">
        <v>337.224</v>
      </c>
      <c r="AJ37" s="88">
        <v>34.14926582278481</v>
      </c>
      <c r="AK37" s="110">
        <v>1267.6338</v>
      </c>
      <c r="AL37" s="79">
        <v>162134.306</v>
      </c>
      <c r="AM37" s="150">
        <v>127.90311050399572</v>
      </c>
      <c r="AN37" s="110">
        <v>0.024</v>
      </c>
      <c r="AO37" s="79">
        <v>0.799</v>
      </c>
      <c r="AP37" s="91">
        <v>33.291666666666664</v>
      </c>
      <c r="AQ37" s="614"/>
    </row>
    <row r="38" spans="1:43" ht="27" customHeight="1">
      <c r="A38" s="607"/>
      <c r="B38" s="615" t="s">
        <v>36</v>
      </c>
      <c r="C38" s="616" t="s">
        <v>24</v>
      </c>
      <c r="D38" s="30">
        <f aca="true" t="shared" si="7" ref="D38:K39">D32+D34+D36</f>
        <v>0.047299999999999995</v>
      </c>
      <c r="E38" s="188">
        <f t="shared" si="7"/>
        <v>0.6156999999999999</v>
      </c>
      <c r="F38" s="609">
        <f t="shared" si="7"/>
        <v>0.6629999999999999</v>
      </c>
      <c r="G38" s="233">
        <f t="shared" si="7"/>
        <v>1142.9262</v>
      </c>
      <c r="H38" s="45"/>
      <c r="I38" s="609">
        <f>I32+I34+I36</f>
        <v>1142.9262</v>
      </c>
      <c r="J38" s="233">
        <f t="shared" si="7"/>
        <v>0.1314</v>
      </c>
      <c r="K38" s="233">
        <f t="shared" si="7"/>
        <v>191.3988</v>
      </c>
      <c r="L38" s="610">
        <f t="shared" si="0"/>
        <v>1335.1194</v>
      </c>
      <c r="M38" s="607"/>
      <c r="N38" s="674"/>
      <c r="O38" s="673"/>
      <c r="P38" s="449">
        <v>1114.0793</v>
      </c>
      <c r="Q38" s="450">
        <v>135354.9734778594</v>
      </c>
      <c r="R38" s="451">
        <v>121.49491825030712</v>
      </c>
      <c r="S38" s="452">
        <v>53.650999999999996</v>
      </c>
      <c r="T38" s="450">
        <v>4324.236477859416</v>
      </c>
      <c r="U38" s="454">
        <v>80.59936399805066</v>
      </c>
      <c r="V38" s="450">
        <v>89.585</v>
      </c>
      <c r="W38" s="450">
        <v>7335.741</v>
      </c>
      <c r="X38" s="454">
        <v>81.88581793827092</v>
      </c>
      <c r="Y38" s="449">
        <v>143.236</v>
      </c>
      <c r="Z38" s="450">
        <v>11659.977477859415</v>
      </c>
      <c r="AA38" s="454">
        <v>81.4039590456269</v>
      </c>
      <c r="AB38" s="457">
        <v>6.257</v>
      </c>
      <c r="AC38" s="450">
        <v>156.766</v>
      </c>
      <c r="AD38" s="454">
        <v>25.054498961163496</v>
      </c>
      <c r="AE38" s="450"/>
      <c r="AF38" s="450"/>
      <c r="AG38" s="454"/>
      <c r="AH38" s="449">
        <v>6.257</v>
      </c>
      <c r="AI38" s="453">
        <v>156.766</v>
      </c>
      <c r="AJ38" s="454">
        <v>25.054498961163496</v>
      </c>
      <c r="AK38" s="457">
        <v>964.5323000000001</v>
      </c>
      <c r="AL38" s="450">
        <v>123535.45899999999</v>
      </c>
      <c r="AM38" s="454">
        <v>128.0780944298081</v>
      </c>
      <c r="AN38" s="457">
        <v>0.054</v>
      </c>
      <c r="AO38" s="450">
        <v>2.771</v>
      </c>
      <c r="AP38" s="455">
        <v>51.31481481481482</v>
      </c>
      <c r="AQ38" s="614"/>
    </row>
    <row r="39" spans="1:43" ht="27" customHeight="1">
      <c r="A39" s="600"/>
      <c r="B39" s="602"/>
      <c r="C39" s="602" t="s">
        <v>29</v>
      </c>
      <c r="D39" s="617">
        <f t="shared" si="7"/>
        <v>6.614999892597228</v>
      </c>
      <c r="E39" s="368">
        <f t="shared" si="7"/>
        <v>98.109</v>
      </c>
      <c r="F39" s="612">
        <f t="shared" si="7"/>
        <v>104.72399989259722</v>
      </c>
      <c r="G39" s="528">
        <f t="shared" si="7"/>
        <v>167537.913</v>
      </c>
      <c r="H39" s="44"/>
      <c r="I39" s="612">
        <f>I33+I35+I37</f>
        <v>167537.913</v>
      </c>
      <c r="J39" s="528">
        <f t="shared" si="7"/>
        <v>51.3</v>
      </c>
      <c r="K39" s="528">
        <f t="shared" si="7"/>
        <v>18046.295000000002</v>
      </c>
      <c r="L39" s="613">
        <f t="shared" si="0"/>
        <v>185740.2319998926</v>
      </c>
      <c r="M39" s="607"/>
      <c r="N39" s="677"/>
      <c r="O39" s="678"/>
      <c r="P39" s="100">
        <v>121.63186229202894</v>
      </c>
      <c r="Q39" s="93">
        <v>124.94266859820246</v>
      </c>
      <c r="R39" s="93">
        <v>102.72198932400174</v>
      </c>
      <c r="S39" s="101">
        <v>76.09289668412518</v>
      </c>
      <c r="T39" s="102">
        <v>80.29313293581572</v>
      </c>
      <c r="U39" s="93">
        <v>105.51987956132942</v>
      </c>
      <c r="V39" s="103">
        <v>40.986772339119284</v>
      </c>
      <c r="W39" s="104">
        <v>43.23655919695092</v>
      </c>
      <c r="X39" s="93">
        <v>105.48905593057486</v>
      </c>
      <c r="Y39" s="100">
        <v>54.13625066324108</v>
      </c>
      <c r="Z39" s="93">
        <v>56.97941489374462</v>
      </c>
      <c r="AA39" s="93">
        <v>105.25186764076008</v>
      </c>
      <c r="AB39" s="105">
        <v>157.82323797346973</v>
      </c>
      <c r="AC39" s="102">
        <v>215.1129709248179</v>
      </c>
      <c r="AD39" s="93">
        <v>136.2999350963631</v>
      </c>
      <c r="AE39" s="102"/>
      <c r="AF39" s="106"/>
      <c r="AG39" s="93"/>
      <c r="AH39" s="100">
        <v>157.82323797346973</v>
      </c>
      <c r="AI39" s="103">
        <v>215.1129709248179</v>
      </c>
      <c r="AJ39" s="93">
        <v>136.2999350963631</v>
      </c>
      <c r="AK39" s="107">
        <v>131.42471226728227</v>
      </c>
      <c r="AL39" s="93">
        <v>131.24515609724656</v>
      </c>
      <c r="AM39" s="93">
        <v>99.86337716329136</v>
      </c>
      <c r="AN39" s="107">
        <v>44.44444444444445</v>
      </c>
      <c r="AO39" s="104">
        <v>28.834355828220858</v>
      </c>
      <c r="AP39" s="108">
        <v>64.87730061349693</v>
      </c>
      <c r="AQ39" s="614"/>
    </row>
    <row r="40" spans="1:43" ht="27" customHeight="1">
      <c r="A40" s="607" t="s">
        <v>65</v>
      </c>
      <c r="B40" s="1"/>
      <c r="C40" s="616" t="s">
        <v>24</v>
      </c>
      <c r="D40" s="31">
        <v>0.0918</v>
      </c>
      <c r="E40" s="158">
        <v>0.234</v>
      </c>
      <c r="F40" s="609">
        <f aca="true" t="shared" si="8" ref="F40:F59">D40+E40</f>
        <v>0.32580000000000003</v>
      </c>
      <c r="G40" s="225">
        <v>125.4912</v>
      </c>
      <c r="H40" s="40"/>
      <c r="I40" s="609">
        <f aca="true" t="shared" si="9" ref="I40:I59">G40+H40</f>
        <v>125.4912</v>
      </c>
      <c r="J40" s="225">
        <v>0.4821</v>
      </c>
      <c r="K40" s="225">
        <v>61.9947</v>
      </c>
      <c r="L40" s="610">
        <f t="shared" si="0"/>
        <v>188.2938</v>
      </c>
      <c r="M40" s="607"/>
      <c r="N40" s="674" t="s">
        <v>66</v>
      </c>
      <c r="O40" s="673"/>
      <c r="P40" s="459">
        <v>964.7907</v>
      </c>
      <c r="Q40" s="460">
        <v>164749.29399990663</v>
      </c>
      <c r="R40" s="461">
        <v>170.76169370196732</v>
      </c>
      <c r="S40" s="462">
        <v>0.0433</v>
      </c>
      <c r="T40" s="463">
        <v>5.750999906625346</v>
      </c>
      <c r="U40" s="464">
        <v>132.81754980658997</v>
      </c>
      <c r="V40" s="465">
        <v>0.5377</v>
      </c>
      <c r="W40" s="465">
        <v>84.285</v>
      </c>
      <c r="X40" s="464">
        <v>156.75097638088153</v>
      </c>
      <c r="Y40" s="459">
        <v>0.581</v>
      </c>
      <c r="Z40" s="460">
        <v>90.03599990662534</v>
      </c>
      <c r="AA40" s="464">
        <v>154.96729760176478</v>
      </c>
      <c r="AB40" s="466">
        <v>808.431</v>
      </c>
      <c r="AC40" s="465">
        <v>148244.839</v>
      </c>
      <c r="AD40" s="464">
        <v>183.3735210549818</v>
      </c>
      <c r="AE40" s="465"/>
      <c r="AF40" s="465"/>
      <c r="AG40" s="464"/>
      <c r="AH40" s="459">
        <v>808.431</v>
      </c>
      <c r="AI40" s="463">
        <v>148244.839</v>
      </c>
      <c r="AJ40" s="464">
        <v>183.3735210549818</v>
      </c>
      <c r="AK40" s="466">
        <v>0.1314</v>
      </c>
      <c r="AL40" s="465">
        <v>51.3</v>
      </c>
      <c r="AM40" s="464">
        <v>390.4109589041096</v>
      </c>
      <c r="AN40" s="466">
        <v>155.6473</v>
      </c>
      <c r="AO40" s="465">
        <v>16363.119</v>
      </c>
      <c r="AP40" s="467">
        <v>105.12947542295947</v>
      </c>
      <c r="AQ40" s="614"/>
    </row>
    <row r="41" spans="1:43" ht="27" customHeight="1">
      <c r="A41" s="600"/>
      <c r="B41" s="601"/>
      <c r="C41" s="602" t="s">
        <v>29</v>
      </c>
      <c r="D41" s="66">
        <v>73.14839881234454</v>
      </c>
      <c r="E41" s="163">
        <v>74.213</v>
      </c>
      <c r="F41" s="612">
        <f t="shared" si="8"/>
        <v>147.36139881234453</v>
      </c>
      <c r="G41" s="226">
        <v>50641.227</v>
      </c>
      <c r="H41" s="67"/>
      <c r="I41" s="612">
        <f t="shared" si="9"/>
        <v>50641.227</v>
      </c>
      <c r="J41" s="226">
        <v>194.725</v>
      </c>
      <c r="K41" s="226">
        <v>30085.975</v>
      </c>
      <c r="L41" s="613">
        <f t="shared" si="0"/>
        <v>81069.28839881235</v>
      </c>
      <c r="M41" s="607"/>
      <c r="N41" s="674"/>
      <c r="O41" s="681"/>
      <c r="P41" s="92">
        <v>263.0542</v>
      </c>
      <c r="Q41" s="80">
        <v>36931.642</v>
      </c>
      <c r="R41" s="93">
        <v>140.3955610668828</v>
      </c>
      <c r="S41" s="112"/>
      <c r="T41" s="80"/>
      <c r="U41" s="95"/>
      <c r="V41" s="80">
        <v>0.5763</v>
      </c>
      <c r="W41" s="80">
        <v>64.106</v>
      </c>
      <c r="X41" s="95">
        <v>111.23720284574004</v>
      </c>
      <c r="Y41" s="92">
        <v>0.5763</v>
      </c>
      <c r="Z41" s="80">
        <v>64.106</v>
      </c>
      <c r="AA41" s="95">
        <v>111.23720284574004</v>
      </c>
      <c r="AB41" s="97">
        <v>236.6504</v>
      </c>
      <c r="AC41" s="80">
        <v>33913.539</v>
      </c>
      <c r="AD41" s="95">
        <v>143.3064934603956</v>
      </c>
      <c r="AE41" s="80"/>
      <c r="AF41" s="80"/>
      <c r="AG41" s="95"/>
      <c r="AH41" s="92">
        <v>236.6504</v>
      </c>
      <c r="AI41" s="82">
        <v>33913.539</v>
      </c>
      <c r="AJ41" s="95">
        <v>143.3064934603956</v>
      </c>
      <c r="AK41" s="97">
        <v>0.5245</v>
      </c>
      <c r="AL41" s="80">
        <v>62.184</v>
      </c>
      <c r="AM41" s="95">
        <v>118.55862726406102</v>
      </c>
      <c r="AN41" s="97">
        <v>25.303</v>
      </c>
      <c r="AO41" s="80">
        <v>2891.813</v>
      </c>
      <c r="AP41" s="99">
        <v>114.28735723036795</v>
      </c>
      <c r="AQ41" s="614"/>
    </row>
    <row r="42" spans="1:43" ht="27" customHeight="1">
      <c r="A42" s="607" t="s">
        <v>67</v>
      </c>
      <c r="B42" s="1"/>
      <c r="C42" s="616" t="s">
        <v>24</v>
      </c>
      <c r="D42" s="31">
        <v>0.6257</v>
      </c>
      <c r="E42" s="158">
        <v>0.0217</v>
      </c>
      <c r="F42" s="609">
        <f t="shared" si="8"/>
        <v>0.6474000000000001</v>
      </c>
      <c r="G42" s="225">
        <v>46.0524</v>
      </c>
      <c r="H42" s="40"/>
      <c r="I42" s="609">
        <f t="shared" si="9"/>
        <v>46.0524</v>
      </c>
      <c r="J42" s="225">
        <v>45.0072</v>
      </c>
      <c r="K42" s="225">
        <v>81.2071</v>
      </c>
      <c r="L42" s="610">
        <f t="shared" si="0"/>
        <v>172.9141</v>
      </c>
      <c r="M42" s="607"/>
      <c r="N42" s="677"/>
      <c r="O42" s="682"/>
      <c r="P42" s="100">
        <v>366.7649860751131</v>
      </c>
      <c r="Q42" s="93">
        <v>446.0925241285146</v>
      </c>
      <c r="R42" s="93">
        <v>121.62898342677546</v>
      </c>
      <c r="S42" s="101"/>
      <c r="T42" s="102"/>
      <c r="U42" s="93"/>
      <c r="V42" s="103">
        <v>93.3020996009023</v>
      </c>
      <c r="W42" s="104">
        <v>131.47755280316974</v>
      </c>
      <c r="X42" s="93">
        <v>140.91596369809696</v>
      </c>
      <c r="Y42" s="100">
        <v>100.81554745792121</v>
      </c>
      <c r="Z42" s="93">
        <v>140.44863180767064</v>
      </c>
      <c r="AA42" s="93">
        <v>139.3124724797945</v>
      </c>
      <c r="AB42" s="105">
        <v>341.614043331429</v>
      </c>
      <c r="AC42" s="102">
        <v>437.125830483218</v>
      </c>
      <c r="AD42" s="93">
        <v>127.9589756382248</v>
      </c>
      <c r="AE42" s="102"/>
      <c r="AF42" s="106"/>
      <c r="AG42" s="93"/>
      <c r="AH42" s="100">
        <v>341.614043331429</v>
      </c>
      <c r="AI42" s="103">
        <v>437.125830483218</v>
      </c>
      <c r="AJ42" s="93">
        <v>127.9589756382248</v>
      </c>
      <c r="AK42" s="107">
        <v>25.052430886558625</v>
      </c>
      <c r="AL42" s="93">
        <v>82.49710536472405</v>
      </c>
      <c r="AM42" s="93">
        <v>329.29780642159636</v>
      </c>
      <c r="AN42" s="107">
        <v>615.1337786033276</v>
      </c>
      <c r="AO42" s="104">
        <v>565.8429158455267</v>
      </c>
      <c r="AP42" s="108">
        <v>91.98696861197952</v>
      </c>
      <c r="AQ42" s="614"/>
    </row>
    <row r="43" spans="1:43" ht="27" customHeight="1">
      <c r="A43" s="600"/>
      <c r="B43" s="601"/>
      <c r="C43" s="602" t="s">
        <v>29</v>
      </c>
      <c r="D43" s="66">
        <v>624.9527898531121</v>
      </c>
      <c r="E43" s="163">
        <v>13.905</v>
      </c>
      <c r="F43" s="612">
        <f t="shared" si="8"/>
        <v>638.8577898531121</v>
      </c>
      <c r="G43" s="226">
        <v>9450.036</v>
      </c>
      <c r="H43" s="67"/>
      <c r="I43" s="612">
        <f t="shared" si="9"/>
        <v>9450.036</v>
      </c>
      <c r="J43" s="226">
        <v>4307.764</v>
      </c>
      <c r="K43" s="226">
        <v>9240.764</v>
      </c>
      <c r="L43" s="613">
        <f t="shared" si="0"/>
        <v>23637.421789853113</v>
      </c>
      <c r="M43" s="607"/>
      <c r="N43" s="674" t="s">
        <v>68</v>
      </c>
      <c r="O43" s="673"/>
      <c r="P43" s="83">
        <v>13.040700000000001</v>
      </c>
      <c r="Q43" s="84">
        <v>1962.7939999859718</v>
      </c>
      <c r="R43" s="85">
        <v>150.51293258689884</v>
      </c>
      <c r="S43" s="109">
        <v>0.004</v>
      </c>
      <c r="T43" s="81">
        <v>0.8639999859718829</v>
      </c>
      <c r="U43" s="88">
        <v>215.99999649297072</v>
      </c>
      <c r="V43" s="79">
        <v>0.078</v>
      </c>
      <c r="W43" s="79">
        <v>13.824</v>
      </c>
      <c r="X43" s="88">
        <v>177.23076923076923</v>
      </c>
      <c r="Y43" s="83">
        <v>0.082</v>
      </c>
      <c r="Z43" s="84">
        <v>14.687999985971883</v>
      </c>
      <c r="AA43" s="88">
        <v>179.12195104843758</v>
      </c>
      <c r="AB43" s="110">
        <v>10.7652</v>
      </c>
      <c r="AC43" s="79">
        <v>1846.163</v>
      </c>
      <c r="AD43" s="88">
        <v>171.4936090365251</v>
      </c>
      <c r="AE43" s="79"/>
      <c r="AF43" s="79"/>
      <c r="AG43" s="88"/>
      <c r="AH43" s="83">
        <v>10.7652</v>
      </c>
      <c r="AI43" s="81">
        <v>1846.163</v>
      </c>
      <c r="AJ43" s="88">
        <v>171.4936090365251</v>
      </c>
      <c r="AK43" s="110"/>
      <c r="AL43" s="79"/>
      <c r="AM43" s="88"/>
      <c r="AN43" s="110">
        <v>2.1935</v>
      </c>
      <c r="AO43" s="79">
        <v>101.943</v>
      </c>
      <c r="AP43" s="91">
        <v>46.475039890585826</v>
      </c>
      <c r="AQ43" s="614"/>
    </row>
    <row r="44" spans="1:43" ht="27" customHeight="1">
      <c r="A44" s="607" t="s">
        <v>69</v>
      </c>
      <c r="B44" s="1"/>
      <c r="C44" s="616" t="s">
        <v>24</v>
      </c>
      <c r="D44" s="31"/>
      <c r="E44" s="158"/>
      <c r="F44" s="609"/>
      <c r="G44" s="225"/>
      <c r="H44" s="40"/>
      <c r="I44" s="609"/>
      <c r="J44" s="225"/>
      <c r="K44" s="225"/>
      <c r="L44" s="610"/>
      <c r="M44" s="607"/>
      <c r="N44" s="674"/>
      <c r="O44" s="673"/>
      <c r="P44" s="449">
        <v>33.9559</v>
      </c>
      <c r="Q44" s="450">
        <v>1687.5520007426087</v>
      </c>
      <c r="R44" s="451">
        <v>49.69834405044804</v>
      </c>
      <c r="S44" s="452">
        <v>0.024</v>
      </c>
      <c r="T44" s="450">
        <v>6.7200007426087005</v>
      </c>
      <c r="U44" s="454">
        <v>280.0000309420292</v>
      </c>
      <c r="V44" s="450">
        <v>0.2397</v>
      </c>
      <c r="W44" s="450">
        <v>12.067</v>
      </c>
      <c r="X44" s="454">
        <v>50.34209428452232</v>
      </c>
      <c r="Y44" s="449">
        <v>0.2637</v>
      </c>
      <c r="Z44" s="450">
        <v>18.7870007426087</v>
      </c>
      <c r="AA44" s="454">
        <v>71.24384051046151</v>
      </c>
      <c r="AB44" s="457">
        <v>33.2474</v>
      </c>
      <c r="AC44" s="450">
        <v>1619.486</v>
      </c>
      <c r="AD44" s="454">
        <v>48.71015477902032</v>
      </c>
      <c r="AE44" s="450"/>
      <c r="AF44" s="450"/>
      <c r="AG44" s="454"/>
      <c r="AH44" s="449">
        <v>33.2474</v>
      </c>
      <c r="AI44" s="453">
        <v>1619.486</v>
      </c>
      <c r="AJ44" s="454">
        <v>48.71015477902032</v>
      </c>
      <c r="AK44" s="457"/>
      <c r="AL44" s="450"/>
      <c r="AM44" s="454"/>
      <c r="AN44" s="457">
        <v>0.4448</v>
      </c>
      <c r="AO44" s="450">
        <v>49.279</v>
      </c>
      <c r="AP44" s="455">
        <v>110.78911870503599</v>
      </c>
      <c r="AQ44" s="614"/>
    </row>
    <row r="45" spans="1:43" ht="27" customHeight="1">
      <c r="A45" s="600"/>
      <c r="B45" s="601"/>
      <c r="C45" s="602" t="s">
        <v>29</v>
      </c>
      <c r="D45" s="66"/>
      <c r="E45" s="163"/>
      <c r="F45" s="612"/>
      <c r="G45" s="226"/>
      <c r="H45" s="67"/>
      <c r="I45" s="612"/>
      <c r="J45" s="226"/>
      <c r="K45" s="226"/>
      <c r="L45" s="613"/>
      <c r="M45" s="607"/>
      <c r="N45" s="677"/>
      <c r="O45" s="678"/>
      <c r="P45" s="100">
        <v>38.404813301959315</v>
      </c>
      <c r="Q45" s="93">
        <v>116.31013439125091</v>
      </c>
      <c r="R45" s="93">
        <v>302.85301344068006</v>
      </c>
      <c r="S45" s="101">
        <v>16.666666666666664</v>
      </c>
      <c r="T45" s="102">
        <v>12.857141227583831</v>
      </c>
      <c r="U45" s="93">
        <v>77.14284736550299</v>
      </c>
      <c r="V45" s="103">
        <v>32.54067584480601</v>
      </c>
      <c r="W45" s="104">
        <v>114.56037126046242</v>
      </c>
      <c r="X45" s="93">
        <v>352.05283321965186</v>
      </c>
      <c r="Y45" s="100">
        <v>31.095942358740995</v>
      </c>
      <c r="Z45" s="93">
        <v>78.18171823807761</v>
      </c>
      <c r="AA45" s="93">
        <v>251.42096462659836</v>
      </c>
      <c r="AB45" s="105">
        <v>32.37907325084067</v>
      </c>
      <c r="AC45" s="102">
        <v>113.99684838275847</v>
      </c>
      <c r="AD45" s="93">
        <v>352.0695218779887</v>
      </c>
      <c r="AE45" s="102"/>
      <c r="AF45" s="106"/>
      <c r="AG45" s="93"/>
      <c r="AH45" s="100">
        <v>32.37907325084067</v>
      </c>
      <c r="AI45" s="103">
        <v>113.99684838275847</v>
      </c>
      <c r="AJ45" s="93">
        <v>352.0695218779887</v>
      </c>
      <c r="AK45" s="107"/>
      <c r="AL45" s="93"/>
      <c r="AM45" s="93"/>
      <c r="AN45" s="107">
        <v>493.1429856115107</v>
      </c>
      <c r="AO45" s="104">
        <v>206.8690517258873</v>
      </c>
      <c r="AP45" s="108">
        <v>41.94910153073839</v>
      </c>
      <c r="AQ45" s="614"/>
    </row>
    <row r="46" spans="1:43" ht="27" customHeight="1">
      <c r="A46" s="607" t="s">
        <v>70</v>
      </c>
      <c r="B46" s="1"/>
      <c r="C46" s="616" t="s">
        <v>24</v>
      </c>
      <c r="D46" s="31"/>
      <c r="E46" s="158"/>
      <c r="F46" s="609"/>
      <c r="G46" s="225">
        <v>0.0014</v>
      </c>
      <c r="H46" s="40"/>
      <c r="I46" s="609">
        <f t="shared" si="9"/>
        <v>0.0014</v>
      </c>
      <c r="J46" s="225"/>
      <c r="K46" s="225"/>
      <c r="L46" s="610">
        <f t="shared" si="0"/>
        <v>0.0014</v>
      </c>
      <c r="M46" s="607"/>
      <c r="N46" s="674" t="s">
        <v>71</v>
      </c>
      <c r="O46" s="673"/>
      <c r="P46" s="459">
        <v>58.9724</v>
      </c>
      <c r="Q46" s="460">
        <v>55650.51430593823</v>
      </c>
      <c r="R46" s="461">
        <v>943.6705018947547</v>
      </c>
      <c r="S46" s="462">
        <v>5.1565</v>
      </c>
      <c r="T46" s="463">
        <v>8256.94330593823</v>
      </c>
      <c r="U46" s="464">
        <v>1601.2689432634984</v>
      </c>
      <c r="V46" s="465">
        <v>9.251</v>
      </c>
      <c r="W46" s="465">
        <v>12408.179</v>
      </c>
      <c r="X46" s="464">
        <v>1341.2797535401578</v>
      </c>
      <c r="Y46" s="459">
        <v>14.407499999999999</v>
      </c>
      <c r="Z46" s="460">
        <v>20665.122305938232</v>
      </c>
      <c r="AA46" s="464">
        <v>1434.3308905735369</v>
      </c>
      <c r="AB46" s="466">
        <v>39.0557</v>
      </c>
      <c r="AC46" s="465">
        <v>26003.655</v>
      </c>
      <c r="AD46" s="464">
        <v>665.8094721129054</v>
      </c>
      <c r="AE46" s="465"/>
      <c r="AF46" s="465"/>
      <c r="AG46" s="464"/>
      <c r="AH46" s="459">
        <v>39.0557</v>
      </c>
      <c r="AI46" s="463">
        <v>26003.655</v>
      </c>
      <c r="AJ46" s="464">
        <v>665.8094721129054</v>
      </c>
      <c r="AK46" s="466">
        <v>4.4639</v>
      </c>
      <c r="AL46" s="465">
        <v>7902.084</v>
      </c>
      <c r="AM46" s="464">
        <v>1770.2197629875222</v>
      </c>
      <c r="AN46" s="466">
        <v>1.0453</v>
      </c>
      <c r="AO46" s="465">
        <v>1079.653</v>
      </c>
      <c r="AP46" s="467">
        <v>1032.8642494977519</v>
      </c>
      <c r="AQ46" s="614"/>
    </row>
    <row r="47" spans="1:43" ht="27" customHeight="1">
      <c r="A47" s="600"/>
      <c r="B47" s="601"/>
      <c r="C47" s="602" t="s">
        <v>29</v>
      </c>
      <c r="D47" s="66"/>
      <c r="E47" s="163"/>
      <c r="F47" s="612"/>
      <c r="G47" s="226">
        <v>1.512</v>
      </c>
      <c r="H47" s="67"/>
      <c r="I47" s="612">
        <f t="shared" si="9"/>
        <v>1.512</v>
      </c>
      <c r="J47" s="226"/>
      <c r="K47" s="226"/>
      <c r="L47" s="613">
        <f t="shared" si="0"/>
        <v>1.512</v>
      </c>
      <c r="M47" s="607"/>
      <c r="N47" s="674"/>
      <c r="O47" s="681"/>
      <c r="P47" s="92">
        <v>29.6206</v>
      </c>
      <c r="Q47" s="80">
        <v>28524.113188375562</v>
      </c>
      <c r="R47" s="93">
        <v>962.9822889602359</v>
      </c>
      <c r="S47" s="112">
        <v>3.0792</v>
      </c>
      <c r="T47" s="80">
        <v>5776.776188375562</v>
      </c>
      <c r="U47" s="95">
        <v>1876.0639738813854</v>
      </c>
      <c r="V47" s="80">
        <v>2.0432</v>
      </c>
      <c r="W47" s="80">
        <v>4424.845</v>
      </c>
      <c r="X47" s="95">
        <v>2165.6445771339077</v>
      </c>
      <c r="Y47" s="92">
        <v>5.122400000000001</v>
      </c>
      <c r="Z47" s="80">
        <v>10201.621188375562</v>
      </c>
      <c r="AA47" s="95">
        <v>1991.5705896407076</v>
      </c>
      <c r="AB47" s="97">
        <v>20.6507</v>
      </c>
      <c r="AC47" s="80">
        <v>12449.551</v>
      </c>
      <c r="AD47" s="95">
        <v>602.8633896187538</v>
      </c>
      <c r="AE47" s="80"/>
      <c r="AF47" s="80"/>
      <c r="AG47" s="95"/>
      <c r="AH47" s="92">
        <v>20.6507</v>
      </c>
      <c r="AI47" s="82">
        <v>12449.551</v>
      </c>
      <c r="AJ47" s="95">
        <v>602.8633896187538</v>
      </c>
      <c r="AK47" s="97">
        <v>3.0492</v>
      </c>
      <c r="AL47" s="80">
        <v>5031.404</v>
      </c>
      <c r="AM47" s="95">
        <v>1650.073461891644</v>
      </c>
      <c r="AN47" s="97">
        <v>0.7983</v>
      </c>
      <c r="AO47" s="80">
        <v>841.537</v>
      </c>
      <c r="AP47" s="99">
        <v>1054.1613428535638</v>
      </c>
      <c r="AQ47" s="614"/>
    </row>
    <row r="48" spans="1:43" ht="27" customHeight="1">
      <c r="A48" s="607" t="s">
        <v>72</v>
      </c>
      <c r="B48" s="1"/>
      <c r="C48" s="616" t="s">
        <v>24</v>
      </c>
      <c r="D48" s="31"/>
      <c r="E48" s="158"/>
      <c r="F48" s="609"/>
      <c r="G48" s="225">
        <v>0.0348</v>
      </c>
      <c r="H48" s="40"/>
      <c r="I48" s="609">
        <f t="shared" si="9"/>
        <v>0.0348</v>
      </c>
      <c r="J48" s="657">
        <v>0</v>
      </c>
      <c r="K48" s="225">
        <v>0.0025</v>
      </c>
      <c r="L48" s="610">
        <f t="shared" si="0"/>
        <v>0.0373</v>
      </c>
      <c r="M48" s="607"/>
      <c r="N48" s="677"/>
      <c r="O48" s="682"/>
      <c r="P48" s="100">
        <v>199.09252344652032</v>
      </c>
      <c r="Q48" s="93">
        <v>195.0998929867432</v>
      </c>
      <c r="R48" s="93">
        <v>97.99458543663012</v>
      </c>
      <c r="S48" s="101">
        <v>167.46232787737074</v>
      </c>
      <c r="T48" s="102">
        <v>142.93341193576853</v>
      </c>
      <c r="U48" s="93">
        <v>85.35257675411974</v>
      </c>
      <c r="V48" s="103">
        <v>452.77016444792474</v>
      </c>
      <c r="W48" s="104">
        <v>280.4206475029069</v>
      </c>
      <c r="X48" s="93">
        <v>61.93443595048528</v>
      </c>
      <c r="Y48" s="100">
        <v>281.264641574262</v>
      </c>
      <c r="Z48" s="93">
        <v>202.56704228035355</v>
      </c>
      <c r="AA48" s="93">
        <v>72.0200879664677</v>
      </c>
      <c r="AB48" s="105">
        <v>189.12530810093605</v>
      </c>
      <c r="AC48" s="102">
        <v>208.8722316170278</v>
      </c>
      <c r="AD48" s="93">
        <v>110.44118511392078</v>
      </c>
      <c r="AE48" s="102"/>
      <c r="AF48" s="106"/>
      <c r="AG48" s="93"/>
      <c r="AH48" s="100">
        <v>189.12530810093605</v>
      </c>
      <c r="AI48" s="103">
        <v>208.8722316170278</v>
      </c>
      <c r="AJ48" s="93">
        <v>110.44118511392078</v>
      </c>
      <c r="AK48" s="107">
        <v>146.39577594123048</v>
      </c>
      <c r="AL48" s="93">
        <v>157.05524740211675</v>
      </c>
      <c r="AM48" s="93">
        <v>107.28126982650473</v>
      </c>
      <c r="AN48" s="107">
        <v>130.9407490918201</v>
      </c>
      <c r="AO48" s="104">
        <v>128.29536906873972</v>
      </c>
      <c r="AP48" s="108">
        <v>97.97971216643539</v>
      </c>
      <c r="AQ48" s="614"/>
    </row>
    <row r="49" spans="1:43" ht="27" customHeight="1">
      <c r="A49" s="600"/>
      <c r="B49" s="601"/>
      <c r="C49" s="602" t="s">
        <v>29</v>
      </c>
      <c r="D49" s="66"/>
      <c r="E49" s="163"/>
      <c r="F49" s="612"/>
      <c r="G49" s="226">
        <v>29.704</v>
      </c>
      <c r="H49" s="67"/>
      <c r="I49" s="612">
        <f t="shared" si="9"/>
        <v>29.704</v>
      </c>
      <c r="J49" s="226">
        <v>1.08</v>
      </c>
      <c r="K49" s="226">
        <v>0.54</v>
      </c>
      <c r="L49" s="613">
        <f t="shared" si="0"/>
        <v>31.323999999999998</v>
      </c>
      <c r="M49" s="607"/>
      <c r="N49" s="674" t="s">
        <v>73</v>
      </c>
      <c r="O49" s="681"/>
      <c r="P49" s="83">
        <v>240.47870000000003</v>
      </c>
      <c r="Q49" s="84">
        <v>79906.58540609371</v>
      </c>
      <c r="R49" s="85">
        <v>332.2813430299386</v>
      </c>
      <c r="S49" s="109">
        <v>3.387100000000001</v>
      </c>
      <c r="T49" s="81">
        <v>2088.307406093725</v>
      </c>
      <c r="U49" s="88">
        <v>616.5473136588009</v>
      </c>
      <c r="V49" s="79">
        <v>8.4307</v>
      </c>
      <c r="W49" s="79">
        <v>4453.142</v>
      </c>
      <c r="X49" s="88">
        <v>528.2054870888538</v>
      </c>
      <c r="Y49" s="83">
        <v>11.817800000000002</v>
      </c>
      <c r="Z49" s="84">
        <v>6541.449406093725</v>
      </c>
      <c r="AA49" s="88">
        <v>553.5251405586255</v>
      </c>
      <c r="AB49" s="110">
        <v>226.29200000000003</v>
      </c>
      <c r="AC49" s="79">
        <v>71842.912</v>
      </c>
      <c r="AD49" s="88">
        <v>317.4787973061354</v>
      </c>
      <c r="AE49" s="79"/>
      <c r="AF49" s="79"/>
      <c r="AG49" s="85"/>
      <c r="AH49" s="83">
        <v>226.29200000000003</v>
      </c>
      <c r="AI49" s="81">
        <v>71842.912</v>
      </c>
      <c r="AJ49" s="88">
        <v>317.4787973061354</v>
      </c>
      <c r="AK49" s="110">
        <v>0.5917000000000003</v>
      </c>
      <c r="AL49" s="79">
        <v>752.8280000000004</v>
      </c>
      <c r="AM49" s="88">
        <v>1272.3136724691567</v>
      </c>
      <c r="AN49" s="110">
        <v>1.7772</v>
      </c>
      <c r="AO49" s="79">
        <v>769.396</v>
      </c>
      <c r="AP49" s="91">
        <v>432.92595093405356</v>
      </c>
      <c r="AQ49" s="614"/>
    </row>
    <row r="50" spans="1:43" ht="27" customHeight="1">
      <c r="A50" s="607" t="s">
        <v>74</v>
      </c>
      <c r="B50" s="1"/>
      <c r="C50" s="616" t="s">
        <v>24</v>
      </c>
      <c r="D50" s="31">
        <v>0.2494</v>
      </c>
      <c r="E50" s="158">
        <v>185.074</v>
      </c>
      <c r="F50" s="609">
        <f t="shared" si="8"/>
        <v>185.32340000000002</v>
      </c>
      <c r="G50" s="225">
        <v>1796.3672</v>
      </c>
      <c r="H50" s="40"/>
      <c r="I50" s="609">
        <f t="shared" si="9"/>
        <v>1796.3672</v>
      </c>
      <c r="J50" s="225">
        <v>113.5376</v>
      </c>
      <c r="K50" s="225">
        <v>207.1913</v>
      </c>
      <c r="L50" s="610">
        <f t="shared" si="0"/>
        <v>2302.4195</v>
      </c>
      <c r="M50" s="607"/>
      <c r="N50" s="674" t="s">
        <v>75</v>
      </c>
      <c r="O50" s="681"/>
      <c r="P50" s="449">
        <v>142.72250000000003</v>
      </c>
      <c r="Q50" s="450">
        <v>60154.33822722434</v>
      </c>
      <c r="R50" s="451">
        <v>421.4776102382198</v>
      </c>
      <c r="S50" s="472">
        <v>1.0966000000000005</v>
      </c>
      <c r="T50" s="470">
        <v>2056.1942272243386</v>
      </c>
      <c r="U50" s="454">
        <v>1875.0631289662026</v>
      </c>
      <c r="V50" s="470">
        <v>3.9762</v>
      </c>
      <c r="W50" s="470">
        <v>2873.6099999999997</v>
      </c>
      <c r="X50" s="451">
        <v>722.7025803531009</v>
      </c>
      <c r="Y50" s="449">
        <v>5.072800000000001</v>
      </c>
      <c r="Z50" s="450">
        <v>4929.804227224338</v>
      </c>
      <c r="AA50" s="454">
        <v>971.8112733055389</v>
      </c>
      <c r="AB50" s="471">
        <v>116.76140000000001</v>
      </c>
      <c r="AC50" s="470">
        <v>40272.975</v>
      </c>
      <c r="AD50" s="454">
        <v>344.9168560842881</v>
      </c>
      <c r="AE50" s="470"/>
      <c r="AF50" s="470"/>
      <c r="AG50" s="451"/>
      <c r="AH50" s="449">
        <v>116.76140000000001</v>
      </c>
      <c r="AI50" s="453">
        <v>40272.975</v>
      </c>
      <c r="AJ50" s="454">
        <v>344.9168560842881</v>
      </c>
      <c r="AK50" s="471">
        <v>0.22619999999999996</v>
      </c>
      <c r="AL50" s="470">
        <v>383.1220000000003</v>
      </c>
      <c r="AM50" s="454">
        <v>1693.7312113174198</v>
      </c>
      <c r="AN50" s="471">
        <v>20.6621</v>
      </c>
      <c r="AO50" s="470">
        <v>14568.437</v>
      </c>
      <c r="AP50" s="455">
        <v>705.0801709409983</v>
      </c>
      <c r="AQ50" s="614"/>
    </row>
    <row r="51" spans="1:43" ht="27" customHeight="1">
      <c r="A51" s="600"/>
      <c r="B51" s="601"/>
      <c r="C51" s="602" t="s">
        <v>29</v>
      </c>
      <c r="D51" s="66">
        <v>131.92199785808188</v>
      </c>
      <c r="E51" s="163">
        <v>14777.908</v>
      </c>
      <c r="F51" s="612">
        <f t="shared" si="8"/>
        <v>14909.829997858082</v>
      </c>
      <c r="G51" s="226">
        <v>171732.062</v>
      </c>
      <c r="H51" s="67"/>
      <c r="I51" s="612">
        <f t="shared" si="9"/>
        <v>171732.062</v>
      </c>
      <c r="J51" s="226">
        <v>11233.096</v>
      </c>
      <c r="K51" s="226">
        <v>23979.077</v>
      </c>
      <c r="L51" s="613">
        <f t="shared" si="0"/>
        <v>221854.06499785808</v>
      </c>
      <c r="M51" s="607"/>
      <c r="N51" s="677"/>
      <c r="O51" s="682"/>
      <c r="P51" s="100">
        <v>168.49389549650544</v>
      </c>
      <c r="Q51" s="93">
        <v>132.8359479315658</v>
      </c>
      <c r="R51" s="93">
        <v>78.83724661960873</v>
      </c>
      <c r="S51" s="101">
        <v>308.8728798103228</v>
      </c>
      <c r="T51" s="102">
        <v>101.5617775035161</v>
      </c>
      <c r="U51" s="93">
        <v>32.88141631789902</v>
      </c>
      <c r="V51" s="103">
        <v>212.02907298425632</v>
      </c>
      <c r="W51" s="104">
        <v>154.96681874019092</v>
      </c>
      <c r="X51" s="93">
        <v>73.08753302510435</v>
      </c>
      <c r="Y51" s="100">
        <v>232.9640435262577</v>
      </c>
      <c r="Z51" s="93">
        <v>132.69186979006676</v>
      </c>
      <c r="AA51" s="93">
        <v>56.958090090461056</v>
      </c>
      <c r="AB51" s="105">
        <v>193.8071999821859</v>
      </c>
      <c r="AC51" s="102">
        <v>178.3898805588611</v>
      </c>
      <c r="AD51" s="93">
        <v>92.04502235998359</v>
      </c>
      <c r="AE51" s="102"/>
      <c r="AF51" s="106"/>
      <c r="AG51" s="93"/>
      <c r="AH51" s="100">
        <v>193.8071999821859</v>
      </c>
      <c r="AI51" s="103">
        <v>178.3898805588611</v>
      </c>
      <c r="AJ51" s="93">
        <v>92.04502235998359</v>
      </c>
      <c r="AK51" s="107">
        <v>261.58267020336007</v>
      </c>
      <c r="AL51" s="93">
        <v>196.49824337939347</v>
      </c>
      <c r="AM51" s="93">
        <v>75.11898369514749</v>
      </c>
      <c r="AN51" s="107">
        <v>8.601255438701777</v>
      </c>
      <c r="AO51" s="104">
        <v>5.2812528893799655</v>
      </c>
      <c r="AP51" s="108">
        <v>61.40095393070998</v>
      </c>
      <c r="AQ51" s="614"/>
    </row>
    <row r="52" spans="1:43" ht="27" customHeight="1">
      <c r="A52" s="607" t="s">
        <v>76</v>
      </c>
      <c r="B52" s="1"/>
      <c r="C52" s="616" t="s">
        <v>24</v>
      </c>
      <c r="D52" s="31">
        <v>13.025</v>
      </c>
      <c r="E52" s="158">
        <v>16.035</v>
      </c>
      <c r="F52" s="609">
        <f t="shared" si="8"/>
        <v>29.060000000000002</v>
      </c>
      <c r="G52" s="225">
        <v>19.796</v>
      </c>
      <c r="H52" s="40"/>
      <c r="I52" s="609">
        <f t="shared" si="9"/>
        <v>19.796</v>
      </c>
      <c r="J52" s="225">
        <v>4468.0239</v>
      </c>
      <c r="K52" s="225">
        <v>3706.557</v>
      </c>
      <c r="L52" s="610">
        <f t="shared" si="0"/>
        <v>8223.4369</v>
      </c>
      <c r="M52" s="607"/>
      <c r="N52" s="674" t="s">
        <v>77</v>
      </c>
      <c r="O52" s="673"/>
      <c r="P52" s="459">
        <v>31.2</v>
      </c>
      <c r="Q52" s="460">
        <v>1465.776</v>
      </c>
      <c r="R52" s="461">
        <v>46.980000000000004</v>
      </c>
      <c r="S52" s="462"/>
      <c r="T52" s="463"/>
      <c r="U52" s="464"/>
      <c r="V52" s="465"/>
      <c r="W52" s="465"/>
      <c r="X52" s="464"/>
      <c r="Y52" s="459"/>
      <c r="Z52" s="460"/>
      <c r="AA52" s="464"/>
      <c r="AB52" s="466"/>
      <c r="AC52" s="465"/>
      <c r="AD52" s="464"/>
      <c r="AE52" s="465"/>
      <c r="AF52" s="465"/>
      <c r="AG52" s="464"/>
      <c r="AH52" s="459"/>
      <c r="AI52" s="463"/>
      <c r="AJ52" s="464"/>
      <c r="AK52" s="466"/>
      <c r="AL52" s="465"/>
      <c r="AM52" s="464"/>
      <c r="AN52" s="466">
        <v>31.2</v>
      </c>
      <c r="AO52" s="465">
        <v>1465.776</v>
      </c>
      <c r="AP52" s="467">
        <v>46.980000000000004</v>
      </c>
      <c r="AQ52" s="614"/>
    </row>
    <row r="53" spans="1:43" ht="27" customHeight="1">
      <c r="A53" s="600"/>
      <c r="B53" s="601"/>
      <c r="C53" s="602" t="s">
        <v>29</v>
      </c>
      <c r="D53" s="66">
        <v>6074.5247013725175</v>
      </c>
      <c r="E53" s="163">
        <v>9452.758</v>
      </c>
      <c r="F53" s="612">
        <f t="shared" si="8"/>
        <v>15527.282701372518</v>
      </c>
      <c r="G53" s="226">
        <v>9615.632</v>
      </c>
      <c r="H53" s="67"/>
      <c r="I53" s="612">
        <f t="shared" si="9"/>
        <v>9615.632</v>
      </c>
      <c r="J53" s="226">
        <v>747798.537</v>
      </c>
      <c r="K53" s="226">
        <v>639561.22</v>
      </c>
      <c r="L53" s="613">
        <f t="shared" si="0"/>
        <v>1412502.6717013726</v>
      </c>
      <c r="M53" s="607"/>
      <c r="N53" s="674"/>
      <c r="O53" s="673"/>
      <c r="P53" s="92">
        <v>0.0037</v>
      </c>
      <c r="Q53" s="80">
        <v>5.418000343456524</v>
      </c>
      <c r="R53" s="93">
        <v>1464.3244171504118</v>
      </c>
      <c r="S53" s="112">
        <v>0.0037</v>
      </c>
      <c r="T53" s="80">
        <v>3.1080003434565238</v>
      </c>
      <c r="U53" s="95">
        <v>840.0000928260874</v>
      </c>
      <c r="V53" s="80"/>
      <c r="W53" s="80"/>
      <c r="X53" s="93"/>
      <c r="Y53" s="92">
        <v>0.0037</v>
      </c>
      <c r="Z53" s="80">
        <v>3.1080003434565238</v>
      </c>
      <c r="AA53" s="95">
        <v>840.0000928260874</v>
      </c>
      <c r="AB53" s="97"/>
      <c r="AC53" s="80"/>
      <c r="AD53" s="95"/>
      <c r="AE53" s="80"/>
      <c r="AF53" s="80"/>
      <c r="AG53" s="95"/>
      <c r="AH53" s="92"/>
      <c r="AI53" s="82"/>
      <c r="AJ53" s="95"/>
      <c r="AK53" s="97">
        <v>0</v>
      </c>
      <c r="AL53" s="80">
        <v>2.31</v>
      </c>
      <c r="AM53" s="95" t="e">
        <v>#DIV/0!</v>
      </c>
      <c r="AN53" s="97"/>
      <c r="AO53" s="80"/>
      <c r="AP53" s="99"/>
      <c r="AQ53" s="614"/>
    </row>
    <row r="54" spans="1:43" ht="27" customHeight="1">
      <c r="A54" s="607" t="s">
        <v>78</v>
      </c>
      <c r="B54" s="1"/>
      <c r="C54" s="616" t="s">
        <v>24</v>
      </c>
      <c r="D54" s="31">
        <v>0.0186</v>
      </c>
      <c r="E54" s="158">
        <v>1.3066</v>
      </c>
      <c r="F54" s="609">
        <f t="shared" si="8"/>
        <v>1.3252</v>
      </c>
      <c r="G54" s="225">
        <v>229.3208</v>
      </c>
      <c r="H54" s="40"/>
      <c r="I54" s="609">
        <f t="shared" si="9"/>
        <v>229.3208</v>
      </c>
      <c r="J54" s="225">
        <v>35.8076</v>
      </c>
      <c r="K54" s="225">
        <v>16.4052</v>
      </c>
      <c r="L54" s="610">
        <f t="shared" si="0"/>
        <v>282.8588</v>
      </c>
      <c r="M54" s="607"/>
      <c r="N54" s="677"/>
      <c r="O54" s="678"/>
      <c r="P54" s="100">
        <v>843243.2432432432</v>
      </c>
      <c r="Q54" s="93">
        <v>27053.81888301761</v>
      </c>
      <c r="R54" s="93">
        <v>3.208305444460422</v>
      </c>
      <c r="S54" s="101"/>
      <c r="T54" s="102"/>
      <c r="U54" s="93"/>
      <c r="V54" s="103"/>
      <c r="W54" s="104"/>
      <c r="X54" s="93"/>
      <c r="Y54" s="100"/>
      <c r="Z54" s="93"/>
      <c r="AA54" s="93"/>
      <c r="AB54" s="105"/>
      <c r="AC54" s="102"/>
      <c r="AD54" s="93"/>
      <c r="AE54" s="102"/>
      <c r="AF54" s="106"/>
      <c r="AG54" s="93"/>
      <c r="AH54" s="100"/>
      <c r="AI54" s="103"/>
      <c r="AJ54" s="93"/>
      <c r="AK54" s="107"/>
      <c r="AL54" s="93"/>
      <c r="AM54" s="93"/>
      <c r="AN54" s="107"/>
      <c r="AO54" s="104"/>
      <c r="AP54" s="108"/>
      <c r="AQ54" s="614"/>
    </row>
    <row r="55" spans="1:43" ht="27" customHeight="1">
      <c r="A55" s="600"/>
      <c r="B55" s="601"/>
      <c r="C55" s="602" t="s">
        <v>29</v>
      </c>
      <c r="D55" s="66">
        <v>2.5109999592307846</v>
      </c>
      <c r="E55" s="163">
        <v>574.438</v>
      </c>
      <c r="F55" s="612">
        <f t="shared" si="8"/>
        <v>576.9489999592307</v>
      </c>
      <c r="G55" s="226">
        <v>84581.76</v>
      </c>
      <c r="H55" s="67"/>
      <c r="I55" s="612">
        <f t="shared" si="9"/>
        <v>84581.76</v>
      </c>
      <c r="J55" s="226">
        <v>13223.104</v>
      </c>
      <c r="K55" s="226">
        <v>6350.845</v>
      </c>
      <c r="L55" s="613">
        <f t="shared" si="0"/>
        <v>104732.65799995922</v>
      </c>
      <c r="M55" s="607"/>
      <c r="N55" s="679" t="s">
        <v>79</v>
      </c>
      <c r="O55" s="673"/>
      <c r="P55" s="83">
        <v>282.8588</v>
      </c>
      <c r="Q55" s="84">
        <v>104732.65799995922</v>
      </c>
      <c r="R55" s="85">
        <v>370.2648034989869</v>
      </c>
      <c r="S55" s="109">
        <v>0.0186</v>
      </c>
      <c r="T55" s="81">
        <v>2.5109999592307846</v>
      </c>
      <c r="U55" s="88">
        <v>134.9999978081067</v>
      </c>
      <c r="V55" s="79">
        <v>1.3066</v>
      </c>
      <c r="W55" s="79">
        <v>574.438</v>
      </c>
      <c r="X55" s="88">
        <v>439.64334915046686</v>
      </c>
      <c r="Y55" s="83">
        <v>1.3252</v>
      </c>
      <c r="Z55" s="84">
        <v>576.9489999592307</v>
      </c>
      <c r="AA55" s="88">
        <v>435.36749166860153</v>
      </c>
      <c r="AB55" s="110">
        <v>229.3208</v>
      </c>
      <c r="AC55" s="79">
        <v>84581.76</v>
      </c>
      <c r="AD55" s="88">
        <v>368.8359712681972</v>
      </c>
      <c r="AE55" s="79"/>
      <c r="AF55" s="79"/>
      <c r="AG55" s="88"/>
      <c r="AH55" s="83">
        <v>229.3208</v>
      </c>
      <c r="AI55" s="81">
        <v>84581.76</v>
      </c>
      <c r="AJ55" s="88">
        <v>368.8359712681972</v>
      </c>
      <c r="AK55" s="110">
        <v>35.8076</v>
      </c>
      <c r="AL55" s="79">
        <v>13223.104</v>
      </c>
      <c r="AM55" s="88">
        <v>369.28205185491345</v>
      </c>
      <c r="AN55" s="110">
        <v>16.4052</v>
      </c>
      <c r="AO55" s="79">
        <v>6350.845</v>
      </c>
      <c r="AP55" s="91">
        <v>387.1238997391071</v>
      </c>
      <c r="AQ55" s="614"/>
    </row>
    <row r="56" spans="1:43" ht="27" customHeight="1">
      <c r="A56" s="607" t="s">
        <v>128</v>
      </c>
      <c r="B56" s="615" t="s">
        <v>80</v>
      </c>
      <c r="C56" s="616" t="s">
        <v>24</v>
      </c>
      <c r="D56" s="31">
        <v>0.7279</v>
      </c>
      <c r="E56" s="158"/>
      <c r="F56" s="609">
        <f t="shared" si="8"/>
        <v>0.7279</v>
      </c>
      <c r="G56" s="225">
        <v>52.8604</v>
      </c>
      <c r="H56" s="40"/>
      <c r="I56" s="609">
        <f t="shared" si="9"/>
        <v>52.8604</v>
      </c>
      <c r="J56" s="225">
        <v>0.0093</v>
      </c>
      <c r="K56" s="225">
        <v>2.8293</v>
      </c>
      <c r="L56" s="610">
        <f t="shared" si="0"/>
        <v>56.4269</v>
      </c>
      <c r="M56" s="607"/>
      <c r="N56" s="679"/>
      <c r="O56" s="673"/>
      <c r="P56" s="449">
        <v>109.1939</v>
      </c>
      <c r="Q56" s="450">
        <v>40629.01675044267</v>
      </c>
      <c r="R56" s="451">
        <v>372.08137771837687</v>
      </c>
      <c r="S56" s="452">
        <v>0.0264</v>
      </c>
      <c r="T56" s="450">
        <v>4.005750442664405</v>
      </c>
      <c r="U56" s="454">
        <v>151.73297131304562</v>
      </c>
      <c r="V56" s="450">
        <v>0.0823</v>
      </c>
      <c r="W56" s="450">
        <v>42.851</v>
      </c>
      <c r="X56" s="454">
        <v>520.6682867557715</v>
      </c>
      <c r="Y56" s="449">
        <v>0.10869999999999999</v>
      </c>
      <c r="Z56" s="450">
        <v>46.856750442664406</v>
      </c>
      <c r="AA56" s="454">
        <v>431.06486147805344</v>
      </c>
      <c r="AB56" s="457">
        <v>75.697</v>
      </c>
      <c r="AC56" s="450">
        <v>30028.866</v>
      </c>
      <c r="AD56" s="454">
        <v>396.698231105592</v>
      </c>
      <c r="AE56" s="450"/>
      <c r="AF56" s="450"/>
      <c r="AG56" s="454"/>
      <c r="AH56" s="449">
        <v>75.697</v>
      </c>
      <c r="AI56" s="453">
        <v>30028.866</v>
      </c>
      <c r="AJ56" s="454">
        <v>396.698231105592</v>
      </c>
      <c r="AK56" s="457">
        <v>26.3758</v>
      </c>
      <c r="AL56" s="450">
        <v>7847.407</v>
      </c>
      <c r="AM56" s="454">
        <v>297.5229945631981</v>
      </c>
      <c r="AN56" s="457">
        <v>7.0124</v>
      </c>
      <c r="AO56" s="450">
        <v>2705.887</v>
      </c>
      <c r="AP56" s="455">
        <v>385.8717414865096</v>
      </c>
      <c r="AQ56" s="614"/>
    </row>
    <row r="57" spans="1:43" ht="27" customHeight="1">
      <c r="A57" s="611" t="s">
        <v>58</v>
      </c>
      <c r="B57" s="602"/>
      <c r="C57" s="602" t="s">
        <v>29</v>
      </c>
      <c r="D57" s="66">
        <v>623.6567898741544</v>
      </c>
      <c r="E57" s="163"/>
      <c r="F57" s="612">
        <f t="shared" si="8"/>
        <v>623.6567898741544</v>
      </c>
      <c r="G57" s="226">
        <v>18785.056</v>
      </c>
      <c r="H57" s="67"/>
      <c r="I57" s="612">
        <f t="shared" si="9"/>
        <v>18785.056</v>
      </c>
      <c r="J57" s="226">
        <v>22.444</v>
      </c>
      <c r="K57" s="226">
        <v>987.499</v>
      </c>
      <c r="L57" s="613">
        <f t="shared" si="0"/>
        <v>20418.655789874156</v>
      </c>
      <c r="M57" s="607"/>
      <c r="N57" s="677"/>
      <c r="O57" s="678"/>
      <c r="P57" s="100">
        <v>259.0426754608087</v>
      </c>
      <c r="Q57" s="93">
        <v>257.77797834307205</v>
      </c>
      <c r="R57" s="93">
        <v>99.51178039854365</v>
      </c>
      <c r="S57" s="101">
        <v>70.45454545454545</v>
      </c>
      <c r="T57" s="102">
        <v>62.6848825250483</v>
      </c>
      <c r="U57" s="93">
        <v>88.97209132587503</v>
      </c>
      <c r="V57" s="103">
        <v>1587.6063183475092</v>
      </c>
      <c r="W57" s="104">
        <v>1340.5474784719142</v>
      </c>
      <c r="X57" s="93">
        <v>84.43828063541908</v>
      </c>
      <c r="Y57" s="100">
        <v>1219.1352345906164</v>
      </c>
      <c r="Z57" s="93">
        <v>1231.3039092738754</v>
      </c>
      <c r="AA57" s="93">
        <v>100.99813985667842</v>
      </c>
      <c r="AB57" s="105">
        <v>302.9456913748233</v>
      </c>
      <c r="AC57" s="102">
        <v>281.6681788782833</v>
      </c>
      <c r="AD57" s="93">
        <v>92.97645977403451</v>
      </c>
      <c r="AE57" s="102"/>
      <c r="AF57" s="106"/>
      <c r="AG57" s="93"/>
      <c r="AH57" s="100">
        <v>302.9456913748233</v>
      </c>
      <c r="AI57" s="103">
        <v>281.6681788782833</v>
      </c>
      <c r="AJ57" s="93">
        <v>92.97645977403451</v>
      </c>
      <c r="AK57" s="107">
        <v>135.7592945048112</v>
      </c>
      <c r="AL57" s="93">
        <v>168.50284431532606</v>
      </c>
      <c r="AM57" s="93">
        <v>124.118827318563</v>
      </c>
      <c r="AN57" s="107">
        <v>233.94558211168786</v>
      </c>
      <c r="AO57" s="104">
        <v>234.7047382244713</v>
      </c>
      <c r="AP57" s="108">
        <v>100.32450115361486</v>
      </c>
      <c r="AQ57" s="614"/>
    </row>
    <row r="58" spans="1:43" ht="27" customHeight="1">
      <c r="A58" s="611" t="s">
        <v>28</v>
      </c>
      <c r="B58" s="615" t="s">
        <v>31</v>
      </c>
      <c r="C58" s="616" t="s">
        <v>24</v>
      </c>
      <c r="D58" s="31">
        <v>9.7372</v>
      </c>
      <c r="E58" s="158">
        <v>0.3578</v>
      </c>
      <c r="F58" s="609">
        <f t="shared" si="8"/>
        <v>10.094999999999999</v>
      </c>
      <c r="G58" s="225">
        <v>1.9964</v>
      </c>
      <c r="H58" s="40"/>
      <c r="I58" s="609">
        <f t="shared" si="9"/>
        <v>1.9964</v>
      </c>
      <c r="J58" s="225">
        <v>0.0365</v>
      </c>
      <c r="K58" s="225">
        <v>0.3827</v>
      </c>
      <c r="L58" s="610">
        <f t="shared" si="0"/>
        <v>12.510599999999998</v>
      </c>
      <c r="M58" s="607"/>
      <c r="N58" s="672" t="s">
        <v>81</v>
      </c>
      <c r="O58" s="673"/>
      <c r="P58" s="459">
        <v>775.5287</v>
      </c>
      <c r="Q58" s="460">
        <v>177028.5797521868</v>
      </c>
      <c r="R58" s="461">
        <v>228.26825074582902</v>
      </c>
      <c r="S58" s="462">
        <v>1.6233</v>
      </c>
      <c r="T58" s="463">
        <v>481.2177521868297</v>
      </c>
      <c r="U58" s="464">
        <v>296.44412750990557</v>
      </c>
      <c r="V58" s="465">
        <v>132.0445</v>
      </c>
      <c r="W58" s="465">
        <v>29741.706</v>
      </c>
      <c r="X58" s="464">
        <v>225.24002135643664</v>
      </c>
      <c r="Y58" s="459">
        <v>133.6678</v>
      </c>
      <c r="Z58" s="460">
        <v>30222.923752186827</v>
      </c>
      <c r="AA58" s="464">
        <v>226.10474439009863</v>
      </c>
      <c r="AB58" s="466">
        <v>610.7074</v>
      </c>
      <c r="AC58" s="465">
        <v>138645.974</v>
      </c>
      <c r="AD58" s="464">
        <v>227.02520716140003</v>
      </c>
      <c r="AE58" s="465"/>
      <c r="AF58" s="465"/>
      <c r="AG58" s="464"/>
      <c r="AH58" s="459">
        <v>610.7074</v>
      </c>
      <c r="AI58" s="463">
        <v>138645.974</v>
      </c>
      <c r="AJ58" s="464">
        <v>227.02520716140003</v>
      </c>
      <c r="AK58" s="466">
        <v>4.1973</v>
      </c>
      <c r="AL58" s="465">
        <v>2116.654</v>
      </c>
      <c r="AM58" s="464">
        <v>504.2894241536225</v>
      </c>
      <c r="AN58" s="466">
        <v>26.9562</v>
      </c>
      <c r="AO58" s="465">
        <v>6043.028</v>
      </c>
      <c r="AP58" s="467">
        <v>224.17952085234566</v>
      </c>
      <c r="AQ58" s="614"/>
    </row>
    <row r="59" spans="1:43" ht="27" customHeight="1">
      <c r="A59" s="611" t="s">
        <v>35</v>
      </c>
      <c r="B59" s="602" t="s">
        <v>82</v>
      </c>
      <c r="C59" s="602" t="s">
        <v>29</v>
      </c>
      <c r="D59" s="66">
        <v>870.7921058616043</v>
      </c>
      <c r="E59" s="163">
        <v>159.914</v>
      </c>
      <c r="F59" s="612">
        <f t="shared" si="8"/>
        <v>1030.7061058616043</v>
      </c>
      <c r="G59" s="226">
        <v>1240.725</v>
      </c>
      <c r="H59" s="67"/>
      <c r="I59" s="612">
        <f t="shared" si="9"/>
        <v>1240.725</v>
      </c>
      <c r="J59" s="226">
        <v>38.849</v>
      </c>
      <c r="K59" s="226">
        <v>154.537</v>
      </c>
      <c r="L59" s="613">
        <f t="shared" si="0"/>
        <v>2464.817105861604</v>
      </c>
      <c r="M59" s="607"/>
      <c r="N59" s="672"/>
      <c r="O59" s="673"/>
      <c r="P59" s="92">
        <v>2873.2939</v>
      </c>
      <c r="Q59" s="80">
        <v>562460.5110242044</v>
      </c>
      <c r="R59" s="93">
        <v>195.75460450607034</v>
      </c>
      <c r="S59" s="112">
        <v>0.365</v>
      </c>
      <c r="T59" s="80">
        <v>219.0300242044023</v>
      </c>
      <c r="U59" s="95">
        <v>600.0822580942529</v>
      </c>
      <c r="V59" s="80">
        <v>628.5171</v>
      </c>
      <c r="W59" s="80">
        <v>125309.65</v>
      </c>
      <c r="X59" s="95">
        <v>199.3734935771835</v>
      </c>
      <c r="Y59" s="92">
        <v>628.8821</v>
      </c>
      <c r="Z59" s="80">
        <v>125528.6800242044</v>
      </c>
      <c r="AA59" s="95">
        <v>199.60606292372512</v>
      </c>
      <c r="AB59" s="97">
        <v>2005.1774</v>
      </c>
      <c r="AC59" s="80">
        <v>386065.483</v>
      </c>
      <c r="AD59" s="95">
        <v>192.53432788540306</v>
      </c>
      <c r="AE59" s="80"/>
      <c r="AF59" s="80"/>
      <c r="AG59" s="95"/>
      <c r="AH59" s="92">
        <v>2005.1774</v>
      </c>
      <c r="AI59" s="82">
        <v>386065.483</v>
      </c>
      <c r="AJ59" s="95">
        <v>192.53432788540306</v>
      </c>
      <c r="AK59" s="97">
        <v>19.0199</v>
      </c>
      <c r="AL59" s="80">
        <v>6803.462</v>
      </c>
      <c r="AM59" s="95">
        <v>357.7023012739289</v>
      </c>
      <c r="AN59" s="97">
        <v>220.2145</v>
      </c>
      <c r="AO59" s="80">
        <v>44062.886</v>
      </c>
      <c r="AP59" s="99">
        <v>200.0907569665031</v>
      </c>
      <c r="AQ59" s="614"/>
    </row>
    <row r="60" spans="1:43" ht="27" customHeight="1">
      <c r="A60" s="611"/>
      <c r="B60" s="615" t="s">
        <v>36</v>
      </c>
      <c r="C60" s="616" t="s">
        <v>24</v>
      </c>
      <c r="D60" s="30">
        <f aca="true" t="shared" si="10" ref="D60:K61">D56+D58</f>
        <v>10.4651</v>
      </c>
      <c r="E60" s="188">
        <f t="shared" si="10"/>
        <v>0.3578</v>
      </c>
      <c r="F60" s="609">
        <f t="shared" si="10"/>
        <v>10.822899999999999</v>
      </c>
      <c r="G60" s="233">
        <f t="shared" si="10"/>
        <v>54.8568</v>
      </c>
      <c r="H60" s="45"/>
      <c r="I60" s="609">
        <f>I56+I58</f>
        <v>54.8568</v>
      </c>
      <c r="J60" s="233">
        <f t="shared" si="10"/>
        <v>0.045799999999999993</v>
      </c>
      <c r="K60" s="233">
        <f t="shared" si="10"/>
        <v>3.2119999999999997</v>
      </c>
      <c r="L60" s="610">
        <f t="shared" si="0"/>
        <v>68.9375</v>
      </c>
      <c r="M60" s="607"/>
      <c r="N60" s="683"/>
      <c r="O60" s="678"/>
      <c r="P60" s="100">
        <v>26.990928425386624</v>
      </c>
      <c r="Q60" s="93">
        <v>31.473957065862123</v>
      </c>
      <c r="R60" s="93">
        <v>116.60939027298866</v>
      </c>
      <c r="S60" s="101">
        <v>444.73972602739724</v>
      </c>
      <c r="T60" s="102">
        <v>219.70401269633686</v>
      </c>
      <c r="U60" s="93">
        <v>49.4005819221111</v>
      </c>
      <c r="V60" s="103">
        <v>21.008895382480443</v>
      </c>
      <c r="W60" s="104">
        <v>23.73456952437422</v>
      </c>
      <c r="X60" s="93">
        <v>112.97390506388425</v>
      </c>
      <c r="Y60" s="100">
        <v>21.25482662012482</v>
      </c>
      <c r="Z60" s="93">
        <v>24.076508847507398</v>
      </c>
      <c r="AA60" s="93">
        <v>113.27548927033313</v>
      </c>
      <c r="AB60" s="105">
        <v>30.45652718806825</v>
      </c>
      <c r="AC60" s="102">
        <v>35.91255372602165</v>
      </c>
      <c r="AD60" s="93">
        <v>117.91414531362223</v>
      </c>
      <c r="AE60" s="102"/>
      <c r="AF60" s="106"/>
      <c r="AG60" s="93"/>
      <c r="AH60" s="100">
        <v>30.45652718806825</v>
      </c>
      <c r="AI60" s="103">
        <v>35.91255372602165</v>
      </c>
      <c r="AJ60" s="93">
        <v>117.91414531362223</v>
      </c>
      <c r="AK60" s="107">
        <v>22.0679393687664</v>
      </c>
      <c r="AL60" s="93">
        <v>31.111425330221582</v>
      </c>
      <c r="AM60" s="93">
        <v>140.98020123371725</v>
      </c>
      <c r="AN60" s="107">
        <v>12.240883320580616</v>
      </c>
      <c r="AO60" s="104">
        <v>13.714553331799467</v>
      </c>
      <c r="AP60" s="108">
        <v>112.03891886414084</v>
      </c>
      <c r="AQ60" s="614"/>
    </row>
    <row r="61" spans="1:43" ht="27" customHeight="1">
      <c r="A61" s="600"/>
      <c r="B61" s="602"/>
      <c r="C61" s="602" t="s">
        <v>29</v>
      </c>
      <c r="D61" s="617">
        <f t="shared" si="10"/>
        <v>1494.4488957357587</v>
      </c>
      <c r="E61" s="368">
        <f t="shared" si="10"/>
        <v>159.914</v>
      </c>
      <c r="F61" s="612">
        <f t="shared" si="10"/>
        <v>1654.3628957357587</v>
      </c>
      <c r="G61" s="528">
        <f t="shared" si="10"/>
        <v>20025.781</v>
      </c>
      <c r="H61" s="44"/>
      <c r="I61" s="612">
        <f>I57+I59</f>
        <v>20025.781</v>
      </c>
      <c r="J61" s="528">
        <f t="shared" si="10"/>
        <v>61.29299999999999</v>
      </c>
      <c r="K61" s="528">
        <f t="shared" si="10"/>
        <v>1142.036</v>
      </c>
      <c r="L61" s="613">
        <f t="shared" si="0"/>
        <v>22883.47289573576</v>
      </c>
      <c r="M61" s="607"/>
      <c r="N61" s="672" t="s">
        <v>83</v>
      </c>
      <c r="O61" s="673"/>
      <c r="P61" s="83"/>
      <c r="Q61" s="84"/>
      <c r="R61" s="85"/>
      <c r="S61" s="109"/>
      <c r="T61" s="81"/>
      <c r="U61" s="88"/>
      <c r="V61" s="79"/>
      <c r="W61" s="79"/>
      <c r="X61" s="88"/>
      <c r="Y61" s="83"/>
      <c r="Z61" s="84"/>
      <c r="AA61" s="88"/>
      <c r="AB61" s="110"/>
      <c r="AC61" s="79"/>
      <c r="AD61" s="88"/>
      <c r="AE61" s="79"/>
      <c r="AF61" s="79"/>
      <c r="AG61" s="88"/>
      <c r="AH61" s="83"/>
      <c r="AI61" s="81"/>
      <c r="AJ61" s="88"/>
      <c r="AK61" s="110"/>
      <c r="AL61" s="79"/>
      <c r="AM61" s="88"/>
      <c r="AN61" s="110"/>
      <c r="AO61" s="79"/>
      <c r="AP61" s="91"/>
      <c r="AQ61" s="614"/>
    </row>
    <row r="62" spans="1:43" ht="27" customHeight="1">
      <c r="A62" s="607" t="s">
        <v>128</v>
      </c>
      <c r="B62" s="615" t="s">
        <v>84</v>
      </c>
      <c r="C62" s="616" t="s">
        <v>24</v>
      </c>
      <c r="D62" s="31">
        <v>0.4266</v>
      </c>
      <c r="E62" s="158"/>
      <c r="F62" s="609">
        <f aca="true" t="shared" si="11" ref="F62:F69">D62+E62</f>
        <v>0.4266</v>
      </c>
      <c r="G62" s="225">
        <v>9.875</v>
      </c>
      <c r="H62" s="40"/>
      <c r="I62" s="609">
        <f>G62+H62</f>
        <v>9.875</v>
      </c>
      <c r="J62" s="225">
        <v>0.7065</v>
      </c>
      <c r="K62" s="225"/>
      <c r="L62" s="610">
        <f t="shared" si="0"/>
        <v>11.0081</v>
      </c>
      <c r="M62" s="607"/>
      <c r="N62" s="672"/>
      <c r="O62" s="673"/>
      <c r="P62" s="449">
        <v>109.74</v>
      </c>
      <c r="Q62" s="450">
        <v>4215.173</v>
      </c>
      <c r="R62" s="451">
        <v>38.41054310187717</v>
      </c>
      <c r="S62" s="452"/>
      <c r="T62" s="450"/>
      <c r="U62" s="454"/>
      <c r="V62" s="450"/>
      <c r="W62" s="450"/>
      <c r="X62" s="454"/>
      <c r="Y62" s="449"/>
      <c r="Z62" s="450"/>
      <c r="AA62" s="454"/>
      <c r="AB62" s="457"/>
      <c r="AC62" s="450"/>
      <c r="AD62" s="454"/>
      <c r="AE62" s="450"/>
      <c r="AF62" s="450"/>
      <c r="AG62" s="454"/>
      <c r="AH62" s="449"/>
      <c r="AI62" s="453"/>
      <c r="AJ62" s="454"/>
      <c r="AK62" s="457"/>
      <c r="AL62" s="450"/>
      <c r="AM62" s="454"/>
      <c r="AN62" s="457">
        <v>109.74</v>
      </c>
      <c r="AO62" s="450">
        <v>4215.173</v>
      </c>
      <c r="AP62" s="455">
        <v>38.41054310187717</v>
      </c>
      <c r="AQ62" s="614"/>
    </row>
    <row r="63" spans="1:43" ht="27" customHeight="1" thickBot="1">
      <c r="A63" s="611" t="s">
        <v>85</v>
      </c>
      <c r="B63" s="602"/>
      <c r="C63" s="602" t="s">
        <v>29</v>
      </c>
      <c r="D63" s="66">
        <v>48.74579920855116</v>
      </c>
      <c r="E63" s="163"/>
      <c r="F63" s="612">
        <f t="shared" si="11"/>
        <v>48.74579920855116</v>
      </c>
      <c r="G63" s="226">
        <v>337.224</v>
      </c>
      <c r="H63" s="67"/>
      <c r="I63" s="612">
        <f>G63+H63</f>
        <v>337.224</v>
      </c>
      <c r="J63" s="226">
        <v>15.048</v>
      </c>
      <c r="K63" s="226"/>
      <c r="L63" s="613">
        <f t="shared" si="0"/>
        <v>401.01779920855114</v>
      </c>
      <c r="M63" s="607"/>
      <c r="N63" s="684"/>
      <c r="O63" s="685"/>
      <c r="P63" s="116"/>
      <c r="Q63" s="117"/>
      <c r="R63" s="117"/>
      <c r="S63" s="132"/>
      <c r="T63" s="130"/>
      <c r="U63" s="117"/>
      <c r="V63" s="130"/>
      <c r="W63" s="133"/>
      <c r="X63" s="117"/>
      <c r="Y63" s="116"/>
      <c r="Z63" s="117"/>
      <c r="AA63" s="117"/>
      <c r="AB63" s="134"/>
      <c r="AC63" s="130"/>
      <c r="AD63" s="117"/>
      <c r="AE63" s="130"/>
      <c r="AF63" s="135"/>
      <c r="AG63" s="117"/>
      <c r="AH63" s="116"/>
      <c r="AI63" s="130"/>
      <c r="AJ63" s="117"/>
      <c r="AK63" s="134"/>
      <c r="AL63" s="117"/>
      <c r="AM63" s="117"/>
      <c r="AN63" s="134"/>
      <c r="AO63" s="133"/>
      <c r="AP63" s="136"/>
      <c r="AQ63" s="614"/>
    </row>
    <row r="64" spans="1:43" ht="27" customHeight="1" thickTop="1">
      <c r="A64" s="611" t="s">
        <v>128</v>
      </c>
      <c r="B64" s="615" t="s">
        <v>86</v>
      </c>
      <c r="C64" s="616" t="s">
        <v>24</v>
      </c>
      <c r="D64" s="31">
        <v>39.915</v>
      </c>
      <c r="E64" s="158">
        <v>36.64</v>
      </c>
      <c r="F64" s="609">
        <f t="shared" si="11"/>
        <v>76.555</v>
      </c>
      <c r="G64" s="225"/>
      <c r="H64" s="40"/>
      <c r="I64" s="609"/>
      <c r="J64" s="225">
        <v>1128.439</v>
      </c>
      <c r="K64" s="225"/>
      <c r="L64" s="610">
        <f t="shared" si="0"/>
        <v>1204.9940000000001</v>
      </c>
      <c r="M64" s="607"/>
      <c r="N64" s="674" t="s">
        <v>87</v>
      </c>
      <c r="O64" s="673"/>
      <c r="P64" s="459">
        <v>24633.5779</v>
      </c>
      <c r="Q64" s="460">
        <v>5918175.232999999</v>
      </c>
      <c r="R64" s="461">
        <v>240.2483007959635</v>
      </c>
      <c r="S64" s="462">
        <v>497.23139999999995</v>
      </c>
      <c r="T64" s="463">
        <v>546924.4230000001</v>
      </c>
      <c r="U64" s="464">
        <v>1099.9394306152028</v>
      </c>
      <c r="V64" s="463">
        <v>1438.6617</v>
      </c>
      <c r="W64" s="463">
        <v>480284.376</v>
      </c>
      <c r="X64" s="464">
        <v>333.84108022059667</v>
      </c>
      <c r="Y64" s="459">
        <v>1935.8931</v>
      </c>
      <c r="Z64" s="460">
        <v>1027208.7990000001</v>
      </c>
      <c r="AA64" s="464">
        <v>530.6123561264825</v>
      </c>
      <c r="AB64" s="473">
        <v>5611.2101999999995</v>
      </c>
      <c r="AC64" s="463">
        <v>1004808.9890000001</v>
      </c>
      <c r="AD64" s="464">
        <v>179.07170702676584</v>
      </c>
      <c r="AE64" s="463"/>
      <c r="AF64" s="463"/>
      <c r="AG64" s="464"/>
      <c r="AH64" s="459">
        <v>5611.2101999999995</v>
      </c>
      <c r="AI64" s="463">
        <v>1004808.9890000001</v>
      </c>
      <c r="AJ64" s="464">
        <v>179.07170702676584</v>
      </c>
      <c r="AK64" s="473">
        <v>11801.5541</v>
      </c>
      <c r="AL64" s="463">
        <v>2880979.869</v>
      </c>
      <c r="AM64" s="464">
        <v>244.1186850975839</v>
      </c>
      <c r="AN64" s="473">
        <v>5284.920500000001</v>
      </c>
      <c r="AO64" s="463">
        <v>1005177.5759999998</v>
      </c>
      <c r="AP64" s="467">
        <v>190.19729360167284</v>
      </c>
      <c r="AQ64" s="614"/>
    </row>
    <row r="65" spans="1:43" ht="27" customHeight="1">
      <c r="A65" s="611" t="s">
        <v>88</v>
      </c>
      <c r="B65" s="602" t="s">
        <v>89</v>
      </c>
      <c r="C65" s="602" t="s">
        <v>29</v>
      </c>
      <c r="D65" s="66">
        <v>3389.0399449747106</v>
      </c>
      <c r="E65" s="163">
        <v>3165.696</v>
      </c>
      <c r="F65" s="612">
        <f t="shared" si="11"/>
        <v>6554.735944974711</v>
      </c>
      <c r="G65" s="226"/>
      <c r="H65" s="67"/>
      <c r="I65" s="612"/>
      <c r="J65" s="226">
        <v>133640.378</v>
      </c>
      <c r="K65" s="226"/>
      <c r="L65" s="613">
        <f t="shared" si="0"/>
        <v>140195.1139449747</v>
      </c>
      <c r="M65" s="607"/>
      <c r="N65" s="672"/>
      <c r="O65" s="686"/>
      <c r="P65" s="92">
        <v>19775.4163</v>
      </c>
      <c r="Q65" s="80">
        <v>5202659.171</v>
      </c>
      <c r="R65" s="93">
        <v>263.0872135419976</v>
      </c>
      <c r="S65" s="112">
        <v>244.64480000000003</v>
      </c>
      <c r="T65" s="80">
        <v>297718.06399999995</v>
      </c>
      <c r="U65" s="95">
        <v>1216.9400861984393</v>
      </c>
      <c r="V65" s="80">
        <v>3057.8113</v>
      </c>
      <c r="W65" s="80">
        <v>913558.1460000001</v>
      </c>
      <c r="X65" s="95">
        <v>298.7621067395493</v>
      </c>
      <c r="Y65" s="92">
        <v>3302.4561</v>
      </c>
      <c r="Z65" s="80">
        <v>1211276.21</v>
      </c>
      <c r="AA65" s="95">
        <v>366.78041231191537</v>
      </c>
      <c r="AB65" s="97">
        <v>5670.595199999999</v>
      </c>
      <c r="AC65" s="80">
        <v>1115603.529</v>
      </c>
      <c r="AD65" s="111">
        <v>196.73482053524123</v>
      </c>
      <c r="AE65" s="80"/>
      <c r="AF65" s="80"/>
      <c r="AG65" s="95"/>
      <c r="AH65" s="92">
        <v>5670.595199999999</v>
      </c>
      <c r="AI65" s="82">
        <v>1115603.529</v>
      </c>
      <c r="AJ65" s="95">
        <v>196.73482053524123</v>
      </c>
      <c r="AK65" s="97">
        <v>7488.3297</v>
      </c>
      <c r="AL65" s="80">
        <v>2237108.957</v>
      </c>
      <c r="AM65" s="95">
        <v>298.74605507821053</v>
      </c>
      <c r="AN65" s="97">
        <v>3314.0353000000005</v>
      </c>
      <c r="AO65" s="80">
        <v>638670.4750000001</v>
      </c>
      <c r="AP65" s="99">
        <v>192.71685941305452</v>
      </c>
      <c r="AQ65" s="614"/>
    </row>
    <row r="66" spans="1:43" ht="27" customHeight="1" thickBot="1">
      <c r="A66" s="611" t="s">
        <v>128</v>
      </c>
      <c r="B66" s="615" t="s">
        <v>90</v>
      </c>
      <c r="C66" s="616" t="s">
        <v>24</v>
      </c>
      <c r="D66" s="31"/>
      <c r="E66" s="158"/>
      <c r="F66" s="609"/>
      <c r="G66" s="225"/>
      <c r="H66" s="40"/>
      <c r="I66" s="609"/>
      <c r="J66" s="225">
        <v>69.521</v>
      </c>
      <c r="K66" s="225"/>
      <c r="L66" s="610">
        <f t="shared" si="0"/>
        <v>69.521</v>
      </c>
      <c r="M66" s="607"/>
      <c r="N66" s="687"/>
      <c r="O66" s="688"/>
      <c r="P66" s="118">
        <v>124.56667170136893</v>
      </c>
      <c r="Q66" s="119">
        <v>113.7528913288869</v>
      </c>
      <c r="R66" s="119">
        <v>91.31888150756204</v>
      </c>
      <c r="S66" s="120">
        <v>203.24625743118185</v>
      </c>
      <c r="T66" s="121">
        <v>183.7054882232474</v>
      </c>
      <c r="U66" s="121">
        <v>90.38566837347506</v>
      </c>
      <c r="V66" s="122">
        <v>47.04874038499368</v>
      </c>
      <c r="W66" s="121">
        <v>52.57294000419323</v>
      </c>
      <c r="X66" s="121">
        <v>111.74143999179522</v>
      </c>
      <c r="Y66" s="123">
        <v>58.61979815568177</v>
      </c>
      <c r="Z66" s="121">
        <v>84.80384494631494</v>
      </c>
      <c r="AA66" s="121">
        <v>144.6675826503085</v>
      </c>
      <c r="AB66" s="124">
        <v>98.95275543561989</v>
      </c>
      <c r="AC66" s="122">
        <v>90.0686456146913</v>
      </c>
      <c r="AD66" s="121">
        <v>91.02186717103727</v>
      </c>
      <c r="AE66" s="121"/>
      <c r="AF66" s="121"/>
      <c r="AG66" s="121"/>
      <c r="AH66" s="123">
        <v>98.95275543561989</v>
      </c>
      <c r="AI66" s="122">
        <v>90.0686456146913</v>
      </c>
      <c r="AJ66" s="121">
        <v>91.02186717103727</v>
      </c>
      <c r="AK66" s="139">
        <v>157.59928545881198</v>
      </c>
      <c r="AL66" s="125">
        <v>128.78138366865429</v>
      </c>
      <c r="AM66" s="126">
        <v>81.714446416263</v>
      </c>
      <c r="AN66" s="127">
        <v>159.4708571752389</v>
      </c>
      <c r="AO66" s="119">
        <v>157.38594711145834</v>
      </c>
      <c r="AP66" s="128">
        <v>98.69260747655635</v>
      </c>
      <c r="AQ66" s="614"/>
    </row>
    <row r="67" spans="1:43" ht="27" customHeight="1">
      <c r="A67" s="611" t="s">
        <v>35</v>
      </c>
      <c r="B67" s="602"/>
      <c r="C67" s="602" t="s">
        <v>29</v>
      </c>
      <c r="D67" s="66"/>
      <c r="E67" s="163"/>
      <c r="F67" s="612"/>
      <c r="G67" s="226"/>
      <c r="H67" s="67"/>
      <c r="I67" s="612"/>
      <c r="J67" s="226">
        <v>20005.635</v>
      </c>
      <c r="K67" s="226"/>
      <c r="L67" s="613">
        <f t="shared" si="0"/>
        <v>20005.635</v>
      </c>
      <c r="M67" s="607"/>
      <c r="N67" s="669"/>
      <c r="O67" s="668"/>
      <c r="P67" s="620"/>
      <c r="Q67" s="620"/>
      <c r="R67" s="620"/>
      <c r="S67" s="620"/>
      <c r="T67" s="620"/>
      <c r="U67" s="620"/>
      <c r="V67" s="620"/>
      <c r="W67" s="620"/>
      <c r="X67" s="620"/>
      <c r="Y67" s="620"/>
      <c r="Z67" s="620"/>
      <c r="AA67" s="620"/>
      <c r="AB67" s="620"/>
      <c r="AC67" s="620"/>
      <c r="AD67" s="620"/>
      <c r="AE67" s="620"/>
      <c r="AF67" s="620"/>
      <c r="AG67" s="620"/>
      <c r="AH67" s="620"/>
      <c r="AI67" s="620"/>
      <c r="AJ67" s="620"/>
      <c r="AK67" s="620"/>
      <c r="AL67" s="620"/>
      <c r="AM67" s="620"/>
      <c r="AN67" s="620"/>
      <c r="AO67" s="620"/>
      <c r="AP67" s="620"/>
      <c r="AQ67" s="620"/>
    </row>
    <row r="68" spans="1:43" ht="27" customHeight="1">
      <c r="A68" s="607"/>
      <c r="B68" s="615" t="s">
        <v>31</v>
      </c>
      <c r="C68" s="616" t="s">
        <v>24</v>
      </c>
      <c r="D68" s="31">
        <v>0.483</v>
      </c>
      <c r="E68" s="158">
        <v>0.078</v>
      </c>
      <c r="F68" s="609">
        <f t="shared" si="11"/>
        <v>0.5609999999999999</v>
      </c>
      <c r="G68" s="225"/>
      <c r="H68" s="40"/>
      <c r="I68" s="609"/>
      <c r="J68" s="225">
        <v>68.9673</v>
      </c>
      <c r="K68" s="225">
        <v>0.024</v>
      </c>
      <c r="L68" s="610">
        <f t="shared" si="0"/>
        <v>69.5523</v>
      </c>
      <c r="M68" s="607"/>
      <c r="N68" s="669"/>
      <c r="O68" s="668"/>
      <c r="P68" s="577"/>
      <c r="Q68" s="577"/>
      <c r="R68" s="577"/>
      <c r="S68" s="577"/>
      <c r="T68" s="577"/>
      <c r="U68" s="577"/>
      <c r="V68" s="577"/>
      <c r="W68" s="577"/>
      <c r="X68" s="577"/>
      <c r="Y68" s="577"/>
      <c r="Z68" s="577"/>
      <c r="AA68" s="577"/>
      <c r="AB68" s="577"/>
      <c r="AC68" s="577"/>
      <c r="AD68" s="577"/>
      <c r="AE68" s="577"/>
      <c r="AF68" s="577"/>
      <c r="AG68" s="577"/>
      <c r="AH68" s="577"/>
      <c r="AI68" s="577"/>
      <c r="AJ68" s="577"/>
      <c r="AK68" s="577"/>
      <c r="AL68" s="577"/>
      <c r="AM68" s="577"/>
      <c r="AN68" s="577"/>
      <c r="AO68" s="577"/>
      <c r="AP68" s="577"/>
      <c r="AQ68" s="577"/>
    </row>
    <row r="69" spans="1:43" ht="27" customHeight="1" thickBot="1">
      <c r="A69" s="621" t="s">
        <v>128</v>
      </c>
      <c r="B69" s="622" t="s">
        <v>89</v>
      </c>
      <c r="C69" s="622" t="s">
        <v>29</v>
      </c>
      <c r="D69" s="68">
        <v>34.27919944343445</v>
      </c>
      <c r="E69" s="196">
        <v>6.026</v>
      </c>
      <c r="F69" s="623">
        <f t="shared" si="11"/>
        <v>40.30519944343445</v>
      </c>
      <c r="G69" s="229"/>
      <c r="H69" s="69"/>
      <c r="I69" s="623"/>
      <c r="J69" s="229">
        <v>8473.245</v>
      </c>
      <c r="K69" s="229">
        <v>0.799</v>
      </c>
      <c r="L69" s="624">
        <f t="shared" si="0"/>
        <v>8514.349199443435</v>
      </c>
      <c r="M69" s="607"/>
      <c r="N69" s="669"/>
      <c r="O69" s="668"/>
      <c r="P69" s="577"/>
      <c r="Q69" s="577"/>
      <c r="R69" s="577"/>
      <c r="S69" s="577"/>
      <c r="T69" s="577"/>
      <c r="U69" s="577"/>
      <c r="V69" s="577"/>
      <c r="W69" s="577"/>
      <c r="X69" s="577"/>
      <c r="Y69" s="577"/>
      <c r="Z69" s="577"/>
      <c r="AA69" s="577"/>
      <c r="AB69" s="577"/>
      <c r="AC69" s="577"/>
      <c r="AD69" s="577"/>
      <c r="AE69" s="577"/>
      <c r="AF69" s="577"/>
      <c r="AG69" s="577"/>
      <c r="AH69" s="577"/>
      <c r="AI69" s="577"/>
      <c r="AJ69" s="577"/>
      <c r="AK69" s="577"/>
      <c r="AL69" s="577"/>
      <c r="AM69" s="577"/>
      <c r="AN69" s="577"/>
      <c r="AO69" s="577"/>
      <c r="AP69" s="577"/>
      <c r="AQ69" s="577"/>
    </row>
    <row r="70" spans="1:43" ht="27" customHeight="1">
      <c r="A70" s="1"/>
      <c r="B70" s="1"/>
      <c r="C70" s="1"/>
      <c r="D70" s="625"/>
      <c r="E70" s="550"/>
      <c r="F70" s="626"/>
      <c r="G70" s="551"/>
      <c r="H70" s="6"/>
      <c r="I70" s="626"/>
      <c r="J70" s="551"/>
      <c r="K70" s="551"/>
      <c r="L70" s="6"/>
      <c r="M70" s="1"/>
      <c r="N70" s="666"/>
      <c r="O70" s="66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Q70" s="576"/>
    </row>
    <row r="71" spans="1:43" ht="27" customHeight="1" thickBot="1">
      <c r="A71" s="38"/>
      <c r="B71" s="810" t="s">
        <v>167</v>
      </c>
      <c r="C71" s="38"/>
      <c r="D71" s="627"/>
      <c r="E71" s="553"/>
      <c r="F71" s="141"/>
      <c r="G71" s="554"/>
      <c r="H71" s="141"/>
      <c r="I71" s="141"/>
      <c r="J71" s="554"/>
      <c r="K71" s="208"/>
      <c r="L71" s="65" t="s">
        <v>131</v>
      </c>
      <c r="M71" s="1"/>
      <c r="N71" s="666"/>
      <c r="AQ71" s="576"/>
    </row>
    <row r="72" spans="1:43" ht="27" customHeight="1">
      <c r="A72" s="600"/>
      <c r="B72" s="601"/>
      <c r="C72" s="601"/>
      <c r="D72" s="649" t="s">
        <v>4</v>
      </c>
      <c r="E72" s="555" t="s">
        <v>5</v>
      </c>
      <c r="F72" s="628" t="s">
        <v>6</v>
      </c>
      <c r="G72" s="559" t="s">
        <v>7</v>
      </c>
      <c r="H72" s="629" t="s">
        <v>8</v>
      </c>
      <c r="I72" s="628" t="s">
        <v>9</v>
      </c>
      <c r="J72" s="559" t="s">
        <v>10</v>
      </c>
      <c r="K72" s="584" t="s">
        <v>11</v>
      </c>
      <c r="L72" s="630" t="s">
        <v>12</v>
      </c>
      <c r="M72" s="607"/>
      <c r="N72" s="666"/>
      <c r="AQ72" s="576"/>
    </row>
    <row r="73" spans="1:43" ht="27" customHeight="1">
      <c r="A73" s="611" t="s">
        <v>85</v>
      </c>
      <c r="B73" s="615" t="s">
        <v>36</v>
      </c>
      <c r="C73" s="616" t="s">
        <v>24</v>
      </c>
      <c r="D73" s="30">
        <f aca="true" t="shared" si="12" ref="D73:K74">D62+D64+D66+D68</f>
        <v>40.8246</v>
      </c>
      <c r="E73" s="188">
        <f t="shared" si="12"/>
        <v>36.718</v>
      </c>
      <c r="F73" s="609">
        <f>F62+F64+F66+F68</f>
        <v>77.5426</v>
      </c>
      <c r="G73" s="233">
        <f t="shared" si="12"/>
        <v>9.875</v>
      </c>
      <c r="H73" s="45"/>
      <c r="I73" s="609">
        <f>I62+I64+I66+I68</f>
        <v>9.875</v>
      </c>
      <c r="J73" s="233">
        <f t="shared" si="12"/>
        <v>1267.6338</v>
      </c>
      <c r="K73" s="233">
        <f t="shared" si="12"/>
        <v>0.024</v>
      </c>
      <c r="L73" s="610">
        <f aca="true" t="shared" si="13" ref="L73:L136">F73+J73+I73+K73</f>
        <v>1355.0754</v>
      </c>
      <c r="M73" s="607"/>
      <c r="N73" s="666"/>
      <c r="AQ73" s="576"/>
    </row>
    <row r="74" spans="1:43" ht="27" customHeight="1">
      <c r="A74" s="604" t="s">
        <v>88</v>
      </c>
      <c r="B74" s="602"/>
      <c r="C74" s="602" t="s">
        <v>29</v>
      </c>
      <c r="D74" s="617">
        <f t="shared" si="12"/>
        <v>3472.0649436266963</v>
      </c>
      <c r="E74" s="368">
        <f t="shared" si="12"/>
        <v>3171.7219999999998</v>
      </c>
      <c r="F74" s="612">
        <f>F63+F65+F67+F69</f>
        <v>6643.7869436266965</v>
      </c>
      <c r="G74" s="528">
        <f t="shared" si="12"/>
        <v>337.224</v>
      </c>
      <c r="H74" s="44"/>
      <c r="I74" s="612">
        <f>I63+I65+I67+I69</f>
        <v>337.224</v>
      </c>
      <c r="J74" s="528">
        <f t="shared" si="12"/>
        <v>162134.306</v>
      </c>
      <c r="K74" s="528">
        <f t="shared" si="12"/>
        <v>0.799</v>
      </c>
      <c r="L74" s="613">
        <f t="shared" si="13"/>
        <v>169116.1159436267</v>
      </c>
      <c r="M74" s="607"/>
      <c r="N74" s="666"/>
      <c r="AQ74" s="576"/>
    </row>
    <row r="75" spans="1:43" ht="27" customHeight="1">
      <c r="A75" s="607" t="s">
        <v>128</v>
      </c>
      <c r="B75" s="615" t="s">
        <v>71</v>
      </c>
      <c r="C75" s="616" t="s">
        <v>24</v>
      </c>
      <c r="D75" s="31">
        <v>5.1565</v>
      </c>
      <c r="E75" s="158">
        <v>9.251</v>
      </c>
      <c r="F75" s="609">
        <f aca="true" t="shared" si="14" ref="F75:F124">D75+E75</f>
        <v>14.407499999999999</v>
      </c>
      <c r="G75" s="225">
        <v>39.0557</v>
      </c>
      <c r="H75" s="40"/>
      <c r="I75" s="609">
        <f aca="true" t="shared" si="15" ref="I75:I133">G75+H75</f>
        <v>39.0557</v>
      </c>
      <c r="J75" s="225">
        <v>4.4639</v>
      </c>
      <c r="K75" s="225">
        <v>1.0453</v>
      </c>
      <c r="L75" s="610">
        <f t="shared" si="13"/>
        <v>58.97239999999999</v>
      </c>
      <c r="M75" s="607"/>
      <c r="N75" s="666"/>
      <c r="AQ75" s="576"/>
    </row>
    <row r="76" spans="1:43" ht="27" customHeight="1">
      <c r="A76" s="611" t="s">
        <v>52</v>
      </c>
      <c r="B76" s="602"/>
      <c r="C76" s="602" t="s">
        <v>29</v>
      </c>
      <c r="D76" s="66">
        <v>8256.94330593823</v>
      </c>
      <c r="E76" s="163">
        <v>12408.179</v>
      </c>
      <c r="F76" s="612">
        <f t="shared" si="14"/>
        <v>20665.122305938232</v>
      </c>
      <c r="G76" s="226">
        <v>26003.655</v>
      </c>
      <c r="H76" s="67"/>
      <c r="I76" s="612">
        <f t="shared" si="15"/>
        <v>26003.655</v>
      </c>
      <c r="J76" s="226">
        <v>7902.084</v>
      </c>
      <c r="K76" s="226">
        <v>1079.653</v>
      </c>
      <c r="L76" s="613">
        <f t="shared" si="13"/>
        <v>55650.51430593823</v>
      </c>
      <c r="M76" s="607"/>
      <c r="N76" s="666"/>
      <c r="AQ76" s="576"/>
    </row>
    <row r="77" spans="1:43" ht="27" customHeight="1">
      <c r="A77" s="611" t="s">
        <v>128</v>
      </c>
      <c r="B77" s="615" t="s">
        <v>92</v>
      </c>
      <c r="C77" s="616" t="s">
        <v>24</v>
      </c>
      <c r="D77" s="31"/>
      <c r="E77" s="158">
        <v>0.029</v>
      </c>
      <c r="F77" s="609">
        <f t="shared" si="14"/>
        <v>0.029</v>
      </c>
      <c r="G77" s="225">
        <v>2.0626</v>
      </c>
      <c r="H77" s="40"/>
      <c r="I77" s="609">
        <f t="shared" si="15"/>
        <v>2.0626</v>
      </c>
      <c r="J77" s="225"/>
      <c r="K77" s="225">
        <v>0.002</v>
      </c>
      <c r="L77" s="610">
        <f t="shared" si="13"/>
        <v>2.0936</v>
      </c>
      <c r="M77" s="607"/>
      <c r="N77" s="666"/>
      <c r="AQ77" s="576"/>
    </row>
    <row r="78" spans="1:43" ht="27" customHeight="1">
      <c r="A78" s="611" t="s">
        <v>128</v>
      </c>
      <c r="B78" s="602"/>
      <c r="C78" s="602" t="s">
        <v>29</v>
      </c>
      <c r="D78" s="66"/>
      <c r="E78" s="163">
        <v>2.57</v>
      </c>
      <c r="F78" s="612">
        <f t="shared" si="14"/>
        <v>2.57</v>
      </c>
      <c r="G78" s="226">
        <v>300.489</v>
      </c>
      <c r="H78" s="67"/>
      <c r="I78" s="612">
        <f t="shared" si="15"/>
        <v>300.489</v>
      </c>
      <c r="J78" s="226"/>
      <c r="K78" s="226">
        <v>0.043</v>
      </c>
      <c r="L78" s="613">
        <f t="shared" si="13"/>
        <v>303.102</v>
      </c>
      <c r="M78" s="607"/>
      <c r="N78" s="666"/>
      <c r="AQ78" s="576"/>
    </row>
    <row r="79" spans="1:43" ht="27" customHeight="1">
      <c r="A79" s="611" t="s">
        <v>93</v>
      </c>
      <c r="B79" s="615" t="s">
        <v>94</v>
      </c>
      <c r="C79" s="616" t="s">
        <v>24</v>
      </c>
      <c r="D79" s="31"/>
      <c r="E79" s="158"/>
      <c r="F79" s="609"/>
      <c r="G79" s="225"/>
      <c r="H79" s="40"/>
      <c r="I79" s="609"/>
      <c r="J79" s="225"/>
      <c r="K79" s="225"/>
      <c r="L79" s="610"/>
      <c r="M79" s="607"/>
      <c r="N79" s="666"/>
      <c r="AQ79" s="576"/>
    </row>
    <row r="80" spans="1:43" ht="27" customHeight="1">
      <c r="A80" s="611"/>
      <c r="B80" s="602" t="s">
        <v>95</v>
      </c>
      <c r="C80" s="602" t="s">
        <v>29</v>
      </c>
      <c r="D80" s="66"/>
      <c r="E80" s="163"/>
      <c r="F80" s="612"/>
      <c r="G80" s="226"/>
      <c r="H80" s="67"/>
      <c r="I80" s="612"/>
      <c r="J80" s="226"/>
      <c r="K80" s="226"/>
      <c r="L80" s="613"/>
      <c r="M80" s="607"/>
      <c r="N80" s="666"/>
      <c r="AQ80" s="576"/>
    </row>
    <row r="81" spans="1:43" ht="27" customHeight="1">
      <c r="A81" s="611"/>
      <c r="B81" s="615" t="s">
        <v>96</v>
      </c>
      <c r="C81" s="616" t="s">
        <v>24</v>
      </c>
      <c r="D81" s="31"/>
      <c r="E81" s="158"/>
      <c r="F81" s="609"/>
      <c r="G81" s="225"/>
      <c r="H81" s="40"/>
      <c r="I81" s="609"/>
      <c r="J81" s="225"/>
      <c r="K81" s="225"/>
      <c r="L81" s="610"/>
      <c r="M81" s="607"/>
      <c r="N81" s="666"/>
      <c r="AQ81" s="576"/>
    </row>
    <row r="82" spans="1:43" ht="27" customHeight="1">
      <c r="A82" s="611" t="s">
        <v>28</v>
      </c>
      <c r="B82" s="602"/>
      <c r="C82" s="602" t="s">
        <v>29</v>
      </c>
      <c r="D82" s="66"/>
      <c r="E82" s="163"/>
      <c r="F82" s="612"/>
      <c r="G82" s="226"/>
      <c r="H82" s="67"/>
      <c r="I82" s="612"/>
      <c r="J82" s="226"/>
      <c r="K82" s="226"/>
      <c r="L82" s="613"/>
      <c r="M82" s="607"/>
      <c r="N82" s="666"/>
      <c r="AQ82" s="576"/>
    </row>
    <row r="83" spans="1:43" ht="27" customHeight="1">
      <c r="A83" s="611"/>
      <c r="B83" s="615" t="s">
        <v>31</v>
      </c>
      <c r="C83" s="616" t="s">
        <v>24</v>
      </c>
      <c r="D83" s="31">
        <v>3.3871</v>
      </c>
      <c r="E83" s="158">
        <v>8.4017</v>
      </c>
      <c r="F83" s="609">
        <f t="shared" si="14"/>
        <v>11.7888</v>
      </c>
      <c r="G83" s="225">
        <v>224.2294</v>
      </c>
      <c r="H83" s="40"/>
      <c r="I83" s="609"/>
      <c r="J83" s="225">
        <v>0.5917</v>
      </c>
      <c r="K83" s="225">
        <v>1.7752</v>
      </c>
      <c r="L83" s="610">
        <f t="shared" si="13"/>
        <v>14.1557</v>
      </c>
      <c r="M83" s="607"/>
      <c r="N83" s="666"/>
      <c r="AQ83" s="576"/>
    </row>
    <row r="84" spans="1:43" ht="27" customHeight="1">
      <c r="A84" s="611"/>
      <c r="B84" s="602" t="s">
        <v>97</v>
      </c>
      <c r="C84" s="602" t="s">
        <v>29</v>
      </c>
      <c r="D84" s="66">
        <v>2088.307406093725</v>
      </c>
      <c r="E84" s="163">
        <v>4450.572</v>
      </c>
      <c r="F84" s="612">
        <f t="shared" si="14"/>
        <v>6538.879406093725</v>
      </c>
      <c r="G84" s="226">
        <v>71542.423</v>
      </c>
      <c r="H84" s="67"/>
      <c r="I84" s="612">
        <f t="shared" si="15"/>
        <v>71542.423</v>
      </c>
      <c r="J84" s="226">
        <v>752.828</v>
      </c>
      <c r="K84" s="226">
        <v>769.353</v>
      </c>
      <c r="L84" s="613">
        <f t="shared" si="13"/>
        <v>79603.48340609373</v>
      </c>
      <c r="M84" s="607"/>
      <c r="N84" s="666"/>
      <c r="AQ84" s="576"/>
    </row>
    <row r="85" spans="1:43" ht="27" customHeight="1">
      <c r="A85" s="611" t="s">
        <v>35</v>
      </c>
      <c r="B85" s="615" t="s">
        <v>36</v>
      </c>
      <c r="C85" s="616" t="s">
        <v>24</v>
      </c>
      <c r="D85" s="30">
        <f aca="true" t="shared" si="16" ref="D85:K86">D75+D77+D79+D81+D83</f>
        <v>8.543600000000001</v>
      </c>
      <c r="E85" s="188">
        <f t="shared" si="16"/>
        <v>17.6817</v>
      </c>
      <c r="F85" s="609">
        <f t="shared" si="16"/>
        <v>26.225299999999997</v>
      </c>
      <c r="G85" s="566">
        <f t="shared" si="16"/>
        <v>265.34770000000003</v>
      </c>
      <c r="H85" s="45"/>
      <c r="I85" s="609">
        <f>I75+I77+I79+I81+I83</f>
        <v>41.118300000000005</v>
      </c>
      <c r="J85" s="233">
        <f t="shared" si="16"/>
        <v>5.0556</v>
      </c>
      <c r="K85" s="233">
        <f t="shared" si="16"/>
        <v>2.8225</v>
      </c>
      <c r="L85" s="610">
        <f t="shared" si="13"/>
        <v>75.22170000000001</v>
      </c>
      <c r="M85" s="607"/>
      <c r="N85" s="666"/>
      <c r="AQ85" s="576"/>
    </row>
    <row r="86" spans="1:43" ht="27" customHeight="1">
      <c r="A86" s="600"/>
      <c r="B86" s="602"/>
      <c r="C86" s="602" t="s">
        <v>29</v>
      </c>
      <c r="D86" s="617">
        <f t="shared" si="16"/>
        <v>10345.250712031955</v>
      </c>
      <c r="E86" s="368">
        <f t="shared" si="16"/>
        <v>16861.321</v>
      </c>
      <c r="F86" s="612">
        <f t="shared" si="16"/>
        <v>27206.571712031957</v>
      </c>
      <c r="G86" s="528">
        <f t="shared" si="16"/>
        <v>97846.567</v>
      </c>
      <c r="H86" s="44"/>
      <c r="I86" s="612">
        <f>I76+I78+I80+I82+I84</f>
        <v>97846.567</v>
      </c>
      <c r="J86" s="528">
        <f t="shared" si="16"/>
        <v>8654.912</v>
      </c>
      <c r="K86" s="528">
        <f t="shared" si="16"/>
        <v>1849.049</v>
      </c>
      <c r="L86" s="613">
        <f t="shared" si="13"/>
        <v>135557.09971203195</v>
      </c>
      <c r="M86" s="607"/>
      <c r="N86" s="666"/>
      <c r="AQ86" s="576"/>
    </row>
    <row r="87" spans="1:43" ht="27" customHeight="1">
      <c r="A87" s="607" t="s">
        <v>98</v>
      </c>
      <c r="B87" s="1"/>
      <c r="C87" s="616" t="s">
        <v>24</v>
      </c>
      <c r="D87" s="31">
        <v>0.4268</v>
      </c>
      <c r="E87" s="158">
        <v>1.8029</v>
      </c>
      <c r="F87" s="609">
        <f t="shared" si="14"/>
        <v>2.2297</v>
      </c>
      <c r="G87" s="225">
        <v>24.3248</v>
      </c>
      <c r="H87" s="40"/>
      <c r="I87" s="609">
        <f t="shared" si="15"/>
        <v>24.3248</v>
      </c>
      <c r="J87" s="225">
        <v>8.629</v>
      </c>
      <c r="K87" s="225">
        <v>5.7518</v>
      </c>
      <c r="L87" s="610">
        <f t="shared" si="13"/>
        <v>40.9353</v>
      </c>
      <c r="M87" s="607"/>
      <c r="N87" s="666"/>
      <c r="AQ87" s="576"/>
    </row>
    <row r="88" spans="1:43" ht="27" customHeight="1">
      <c r="A88" s="600"/>
      <c r="B88" s="601"/>
      <c r="C88" s="602" t="s">
        <v>29</v>
      </c>
      <c r="D88" s="66">
        <v>465.5231924416505</v>
      </c>
      <c r="E88" s="163">
        <v>1721.434</v>
      </c>
      <c r="F88" s="612">
        <f t="shared" si="14"/>
        <v>2186.9571924416505</v>
      </c>
      <c r="G88" s="226">
        <v>20494.661</v>
      </c>
      <c r="H88" s="67"/>
      <c r="I88" s="612">
        <f t="shared" si="15"/>
        <v>20494.661</v>
      </c>
      <c r="J88" s="226">
        <v>8078.909</v>
      </c>
      <c r="K88" s="226">
        <v>4652.406</v>
      </c>
      <c r="L88" s="613">
        <f t="shared" si="13"/>
        <v>35412.933192441655</v>
      </c>
      <c r="M88" s="607"/>
      <c r="N88" s="666"/>
      <c r="AQ88" s="576"/>
    </row>
    <row r="89" spans="1:43" ht="27" customHeight="1">
      <c r="A89" s="607" t="s">
        <v>99</v>
      </c>
      <c r="B89" s="1"/>
      <c r="C89" s="616" t="s">
        <v>24</v>
      </c>
      <c r="D89" s="31"/>
      <c r="E89" s="158"/>
      <c r="F89" s="609"/>
      <c r="G89" s="225"/>
      <c r="H89" s="40"/>
      <c r="I89" s="609"/>
      <c r="J89" s="225"/>
      <c r="K89" s="225">
        <v>31.2</v>
      </c>
      <c r="L89" s="610">
        <f t="shared" si="13"/>
        <v>31.2</v>
      </c>
      <c r="M89" s="607"/>
      <c r="N89" s="666"/>
      <c r="AQ89" s="576"/>
    </row>
    <row r="90" spans="1:43" ht="27" customHeight="1">
      <c r="A90" s="600"/>
      <c r="B90" s="601"/>
      <c r="C90" s="602" t="s">
        <v>29</v>
      </c>
      <c r="D90" s="66"/>
      <c r="E90" s="163"/>
      <c r="F90" s="612"/>
      <c r="G90" s="226"/>
      <c r="H90" s="67"/>
      <c r="I90" s="612"/>
      <c r="J90" s="226"/>
      <c r="K90" s="226">
        <v>1465.776</v>
      </c>
      <c r="L90" s="613">
        <f t="shared" si="13"/>
        <v>1465.776</v>
      </c>
      <c r="M90" s="607"/>
      <c r="N90" s="666"/>
      <c r="AQ90" s="576"/>
    </row>
    <row r="91" spans="1:43" ht="27" customHeight="1">
      <c r="A91" s="607" t="s">
        <v>100</v>
      </c>
      <c r="B91" s="1"/>
      <c r="C91" s="616" t="s">
        <v>24</v>
      </c>
      <c r="D91" s="31"/>
      <c r="E91" s="158">
        <v>0.2727</v>
      </c>
      <c r="F91" s="609">
        <f t="shared" si="14"/>
        <v>0.2727</v>
      </c>
      <c r="G91" s="225">
        <v>0.1348</v>
      </c>
      <c r="H91" s="40"/>
      <c r="I91" s="609">
        <f t="shared" si="15"/>
        <v>0.1348</v>
      </c>
      <c r="J91" s="225"/>
      <c r="K91" s="225">
        <v>0.0069</v>
      </c>
      <c r="L91" s="610">
        <f t="shared" si="13"/>
        <v>0.4144</v>
      </c>
      <c r="M91" s="607"/>
      <c r="N91" s="666"/>
      <c r="AQ91" s="576"/>
    </row>
    <row r="92" spans="1:43" ht="27" customHeight="1">
      <c r="A92" s="600"/>
      <c r="B92" s="601"/>
      <c r="C92" s="602" t="s">
        <v>29</v>
      </c>
      <c r="D92" s="66"/>
      <c r="E92" s="163">
        <v>284.517</v>
      </c>
      <c r="F92" s="612">
        <f t="shared" si="14"/>
        <v>284.517</v>
      </c>
      <c r="G92" s="226">
        <v>328.279</v>
      </c>
      <c r="H92" s="67"/>
      <c r="I92" s="612">
        <f t="shared" si="15"/>
        <v>328.279</v>
      </c>
      <c r="J92" s="226"/>
      <c r="K92" s="226">
        <v>13.673</v>
      </c>
      <c r="L92" s="613">
        <f t="shared" si="13"/>
        <v>626.469</v>
      </c>
      <c r="M92" s="607"/>
      <c r="N92" s="666"/>
      <c r="AQ92" s="576"/>
    </row>
    <row r="93" spans="1:43" ht="27" customHeight="1">
      <c r="A93" s="607" t="s">
        <v>101</v>
      </c>
      <c r="B93" s="1"/>
      <c r="C93" s="616" t="s">
        <v>24</v>
      </c>
      <c r="D93" s="31">
        <v>0.03</v>
      </c>
      <c r="E93" s="158">
        <v>2.3081</v>
      </c>
      <c r="F93" s="609">
        <f t="shared" si="14"/>
        <v>2.3381</v>
      </c>
      <c r="G93" s="225">
        <v>11.137</v>
      </c>
      <c r="H93" s="40"/>
      <c r="I93" s="609">
        <f t="shared" si="15"/>
        <v>11.137</v>
      </c>
      <c r="J93" s="225">
        <v>0.0067</v>
      </c>
      <c r="K93" s="225">
        <v>0.1112</v>
      </c>
      <c r="L93" s="610">
        <f t="shared" si="13"/>
        <v>13.593</v>
      </c>
      <c r="M93" s="607"/>
      <c r="N93" s="666"/>
      <c r="AQ93" s="576"/>
    </row>
    <row r="94" spans="1:43" ht="27" customHeight="1">
      <c r="A94" s="600"/>
      <c r="B94" s="601"/>
      <c r="C94" s="602" t="s">
        <v>29</v>
      </c>
      <c r="D94" s="66">
        <v>103.67999831662594</v>
      </c>
      <c r="E94" s="163">
        <v>3963.236</v>
      </c>
      <c r="F94" s="612">
        <f t="shared" si="14"/>
        <v>4066.915998316626</v>
      </c>
      <c r="G94" s="226">
        <v>18196.537</v>
      </c>
      <c r="H94" s="67"/>
      <c r="I94" s="612">
        <f t="shared" si="15"/>
        <v>18196.537</v>
      </c>
      <c r="J94" s="226">
        <v>11.202</v>
      </c>
      <c r="K94" s="226">
        <v>117.882</v>
      </c>
      <c r="L94" s="613">
        <f t="shared" si="13"/>
        <v>22392.536998316627</v>
      </c>
      <c r="M94" s="607"/>
      <c r="N94" s="666"/>
      <c r="AQ94" s="576"/>
    </row>
    <row r="95" spans="1:43" ht="27" customHeight="1">
      <c r="A95" s="607" t="s">
        <v>102</v>
      </c>
      <c r="B95" s="1"/>
      <c r="C95" s="616" t="s">
        <v>24</v>
      </c>
      <c r="D95" s="31"/>
      <c r="E95" s="158"/>
      <c r="F95" s="609"/>
      <c r="G95" s="225">
        <v>0.0004</v>
      </c>
      <c r="H95" s="40"/>
      <c r="I95" s="609">
        <f t="shared" si="15"/>
        <v>0.0004</v>
      </c>
      <c r="J95" s="225"/>
      <c r="K95" s="225">
        <v>0.0007</v>
      </c>
      <c r="L95" s="610">
        <f t="shared" si="13"/>
        <v>0.0011</v>
      </c>
      <c r="M95" s="607"/>
      <c r="N95" s="666"/>
      <c r="AQ95" s="576"/>
    </row>
    <row r="96" spans="1:43" ht="27" customHeight="1">
      <c r="A96" s="600"/>
      <c r="B96" s="601"/>
      <c r="C96" s="602" t="s">
        <v>29</v>
      </c>
      <c r="D96" s="66"/>
      <c r="E96" s="163"/>
      <c r="F96" s="612"/>
      <c r="G96" s="226">
        <v>0.518</v>
      </c>
      <c r="H96" s="67"/>
      <c r="I96" s="612">
        <f t="shared" si="15"/>
        <v>0.518</v>
      </c>
      <c r="J96" s="226"/>
      <c r="K96" s="226">
        <v>0.756</v>
      </c>
      <c r="L96" s="613">
        <f t="shared" si="13"/>
        <v>1.274</v>
      </c>
      <c r="M96" s="607"/>
      <c r="N96" s="666"/>
      <c r="AQ96" s="576"/>
    </row>
    <row r="97" spans="1:43" ht="27" customHeight="1">
      <c r="A97" s="607" t="s">
        <v>103</v>
      </c>
      <c r="B97" s="1"/>
      <c r="C97" s="616" t="s">
        <v>24</v>
      </c>
      <c r="D97" s="31"/>
      <c r="E97" s="158"/>
      <c r="F97" s="609"/>
      <c r="G97" s="225"/>
      <c r="H97" s="40"/>
      <c r="I97" s="609"/>
      <c r="J97" s="225">
        <v>0.0088</v>
      </c>
      <c r="K97" s="225"/>
      <c r="L97" s="610">
        <f>F97+J97+I97+K97</f>
        <v>0.0088</v>
      </c>
      <c r="M97" s="607"/>
      <c r="N97" s="666"/>
      <c r="AQ97" s="576"/>
    </row>
    <row r="98" spans="1:43" ht="27" customHeight="1">
      <c r="A98" s="600"/>
      <c r="B98" s="601"/>
      <c r="C98" s="602" t="s">
        <v>29</v>
      </c>
      <c r="D98" s="66"/>
      <c r="E98" s="163"/>
      <c r="F98" s="612"/>
      <c r="G98" s="226"/>
      <c r="H98" s="67"/>
      <c r="I98" s="612"/>
      <c r="J98" s="226">
        <v>7.02</v>
      </c>
      <c r="K98" s="226"/>
      <c r="L98" s="613">
        <f>F98+J98+I98+K98</f>
        <v>7.02</v>
      </c>
      <c r="M98" s="607"/>
      <c r="N98" s="666"/>
      <c r="AQ98" s="576"/>
    </row>
    <row r="99" spans="1:43" ht="27" customHeight="1">
      <c r="A99" s="607" t="s">
        <v>104</v>
      </c>
      <c r="B99" s="1"/>
      <c r="C99" s="616" t="s">
        <v>24</v>
      </c>
      <c r="D99" s="31">
        <v>3.1381</v>
      </c>
      <c r="E99" s="158">
        <v>926.9908</v>
      </c>
      <c r="F99" s="609">
        <f t="shared" si="14"/>
        <v>930.1289</v>
      </c>
      <c r="G99" s="225">
        <v>536.8508</v>
      </c>
      <c r="H99" s="40"/>
      <c r="I99" s="609">
        <f t="shared" si="15"/>
        <v>536.8508</v>
      </c>
      <c r="J99" s="225">
        <v>37.2176</v>
      </c>
      <c r="K99" s="225">
        <v>73.6391</v>
      </c>
      <c r="L99" s="610">
        <f>F99+J99+I99+K99</f>
        <v>1577.8364000000001</v>
      </c>
      <c r="M99" s="607"/>
      <c r="N99" s="666"/>
      <c r="AQ99" s="576"/>
    </row>
    <row r="100" spans="1:43" ht="27" customHeight="1">
      <c r="A100" s="600"/>
      <c r="B100" s="601"/>
      <c r="C100" s="602" t="s">
        <v>29</v>
      </c>
      <c r="D100" s="66">
        <v>6011.579062394518</v>
      </c>
      <c r="E100" s="163">
        <v>229516.209</v>
      </c>
      <c r="F100" s="612">
        <f t="shared" si="14"/>
        <v>235527.7880623945</v>
      </c>
      <c r="G100" s="226">
        <v>95761.897</v>
      </c>
      <c r="H100" s="67"/>
      <c r="I100" s="612">
        <f t="shared" si="15"/>
        <v>95761.897</v>
      </c>
      <c r="J100" s="226">
        <v>4391.647</v>
      </c>
      <c r="K100" s="226">
        <v>16002.38</v>
      </c>
      <c r="L100" s="613">
        <f>F100+J100+I100+K100</f>
        <v>351683.7120623945</v>
      </c>
      <c r="M100" s="607"/>
      <c r="N100" s="666"/>
      <c r="AQ100" s="576"/>
    </row>
    <row r="101" spans="1:43" ht="27" customHeight="1">
      <c r="A101" s="607" t="s">
        <v>105</v>
      </c>
      <c r="B101" s="1"/>
      <c r="C101" s="616" t="s">
        <v>24</v>
      </c>
      <c r="D101" s="30">
        <f aca="true" t="shared" si="17" ref="D101:K102">D10+D12+D24+D30+D38+D40+D42+D44+D46+D48+D50+D52+D54+D60+D73+D85+D87+D89+D91+D93+D95+D97+D99</f>
        <v>486.79909999999995</v>
      </c>
      <c r="E101" s="188">
        <f t="shared" si="17"/>
        <v>1302.343</v>
      </c>
      <c r="F101" s="609">
        <f t="shared" si="17"/>
        <v>1789.1421</v>
      </c>
      <c r="G101" s="581">
        <f>G10+G12+G24+G30+G38+G40+G42+G44+G46+G48+G50+G52+G54+G60+G73+G85+G87+G89+G91+G93+G95+G97+G99</f>
        <v>4959.886299999999</v>
      </c>
      <c r="H101" s="631"/>
      <c r="I101" s="609">
        <f>I10+I12+I24+I30+I38+I40+I42+I44+I46+I48+I50+I52+I54+I60+I73+I85+I87+I89+I91+I93+I95+I97+I99</f>
        <v>4735.656899999999</v>
      </c>
      <c r="J101" s="566">
        <f t="shared" si="17"/>
        <v>11792.8853</v>
      </c>
      <c r="K101" s="566">
        <f t="shared" si="17"/>
        <v>5256.108000000001</v>
      </c>
      <c r="L101" s="610">
        <f t="shared" si="13"/>
        <v>23573.792299999997</v>
      </c>
      <c r="M101" s="607"/>
      <c r="N101" s="666"/>
      <c r="AQ101" s="576"/>
    </row>
    <row r="102" spans="1:43" ht="27" customHeight="1">
      <c r="A102" s="600"/>
      <c r="B102" s="601"/>
      <c r="C102" s="602" t="s">
        <v>29</v>
      </c>
      <c r="D102" s="617">
        <f t="shared" si="17"/>
        <v>538252.6182207976</v>
      </c>
      <c r="E102" s="368">
        <f t="shared" si="17"/>
        <v>447960.12</v>
      </c>
      <c r="F102" s="612">
        <f t="shared" si="17"/>
        <v>986212.7382207975</v>
      </c>
      <c r="G102" s="582">
        <f t="shared" si="17"/>
        <v>843697.1460000001</v>
      </c>
      <c r="H102" s="632"/>
      <c r="I102" s="612">
        <f>I11+I13+I25+I31+I39+I41+I43+I45+I47+I49+I51+I53+I55+I61+I74+I86+I88+I90+I92+I94+I96+I98+I100</f>
        <v>843697.1460000001</v>
      </c>
      <c r="J102" s="568">
        <f t="shared" si="17"/>
        <v>2874333.962</v>
      </c>
      <c r="K102" s="568">
        <f t="shared" si="17"/>
        <v>997736.1879999997</v>
      </c>
      <c r="L102" s="613">
        <f t="shared" si="13"/>
        <v>5701980.034220797</v>
      </c>
      <c r="M102" s="607"/>
      <c r="N102" s="666"/>
      <c r="AQ102" s="576"/>
    </row>
    <row r="103" spans="1:43" ht="27" customHeight="1">
      <c r="A103" s="607" t="s">
        <v>128</v>
      </c>
      <c r="B103" s="615" t="s">
        <v>106</v>
      </c>
      <c r="C103" s="616" t="s">
        <v>24</v>
      </c>
      <c r="D103" s="31"/>
      <c r="E103" s="158"/>
      <c r="F103" s="609"/>
      <c r="G103" s="225">
        <v>2.0163</v>
      </c>
      <c r="H103" s="40"/>
      <c r="I103" s="609">
        <f t="shared" si="15"/>
        <v>2.0163</v>
      </c>
      <c r="J103" s="225"/>
      <c r="K103" s="225">
        <v>0.1978</v>
      </c>
      <c r="L103" s="610">
        <f t="shared" si="13"/>
        <v>2.2141</v>
      </c>
      <c r="M103" s="607"/>
      <c r="N103" s="666"/>
      <c r="AQ103" s="576"/>
    </row>
    <row r="104" spans="1:43" ht="27" customHeight="1">
      <c r="A104" s="607" t="s">
        <v>128</v>
      </c>
      <c r="B104" s="602"/>
      <c r="C104" s="602" t="s">
        <v>29</v>
      </c>
      <c r="D104" s="66"/>
      <c r="E104" s="163"/>
      <c r="F104" s="612"/>
      <c r="G104" s="226">
        <v>4195.905</v>
      </c>
      <c r="H104" s="67"/>
      <c r="I104" s="612">
        <f t="shared" si="15"/>
        <v>4195.905</v>
      </c>
      <c r="J104" s="226"/>
      <c r="K104" s="226">
        <v>577.691</v>
      </c>
      <c r="L104" s="613">
        <f t="shared" si="13"/>
        <v>4773.596</v>
      </c>
      <c r="M104" s="607"/>
      <c r="N104" s="666"/>
      <c r="AQ104" s="576"/>
    </row>
    <row r="105" spans="1:43" ht="27" customHeight="1">
      <c r="A105" s="611" t="s">
        <v>107</v>
      </c>
      <c r="B105" s="615" t="s">
        <v>108</v>
      </c>
      <c r="C105" s="616" t="s">
        <v>24</v>
      </c>
      <c r="D105" s="31">
        <v>1.3341</v>
      </c>
      <c r="E105" s="158">
        <v>0.5374</v>
      </c>
      <c r="F105" s="609">
        <f t="shared" si="14"/>
        <v>1.8715000000000002</v>
      </c>
      <c r="G105" s="225">
        <v>28.728</v>
      </c>
      <c r="H105" s="40"/>
      <c r="I105" s="609">
        <f t="shared" si="15"/>
        <v>28.728</v>
      </c>
      <c r="J105" s="225">
        <v>1.3267</v>
      </c>
      <c r="K105" s="225">
        <v>0.9419</v>
      </c>
      <c r="L105" s="610">
        <f t="shared" si="13"/>
        <v>32.8681</v>
      </c>
      <c r="M105" s="607"/>
      <c r="N105" s="666"/>
      <c r="AQ105" s="576"/>
    </row>
    <row r="106" spans="1:43" ht="27" customHeight="1">
      <c r="A106" s="611" t="s">
        <v>128</v>
      </c>
      <c r="B106" s="602"/>
      <c r="C106" s="602" t="s">
        <v>29</v>
      </c>
      <c r="D106" s="66">
        <v>657.8377093191846</v>
      </c>
      <c r="E106" s="163">
        <v>270.216</v>
      </c>
      <c r="F106" s="612">
        <f t="shared" si="14"/>
        <v>928.0537093191846</v>
      </c>
      <c r="G106" s="226">
        <v>9337.225</v>
      </c>
      <c r="H106" s="67"/>
      <c r="I106" s="612">
        <f t="shared" si="15"/>
        <v>9337.225</v>
      </c>
      <c r="J106" s="226">
        <v>1619.722</v>
      </c>
      <c r="K106" s="226">
        <v>424.97</v>
      </c>
      <c r="L106" s="613">
        <f t="shared" si="13"/>
        <v>12309.970709319185</v>
      </c>
      <c r="M106" s="607"/>
      <c r="N106" s="666"/>
      <c r="AQ106" s="576"/>
    </row>
    <row r="107" spans="1:43" ht="27" customHeight="1">
      <c r="A107" s="611" t="s">
        <v>128</v>
      </c>
      <c r="B107" s="615" t="s">
        <v>109</v>
      </c>
      <c r="C107" s="616" t="s">
        <v>24</v>
      </c>
      <c r="D107" s="31">
        <v>1.6233</v>
      </c>
      <c r="E107" s="158">
        <v>132.0445</v>
      </c>
      <c r="F107" s="609">
        <f t="shared" si="14"/>
        <v>133.6678</v>
      </c>
      <c r="G107" s="225">
        <v>610.7074</v>
      </c>
      <c r="H107" s="40"/>
      <c r="I107" s="609">
        <f t="shared" si="15"/>
        <v>610.7074</v>
      </c>
      <c r="J107" s="225">
        <v>4.1973</v>
      </c>
      <c r="K107" s="225">
        <v>26.9562</v>
      </c>
      <c r="L107" s="610">
        <f t="shared" si="13"/>
        <v>775.5287</v>
      </c>
      <c r="M107" s="607"/>
      <c r="N107" s="666"/>
      <c r="AQ107" s="576"/>
    </row>
    <row r="108" spans="1:43" ht="27" customHeight="1">
      <c r="A108" s="611"/>
      <c r="B108" s="602"/>
      <c r="C108" s="602" t="s">
        <v>29</v>
      </c>
      <c r="D108" s="66">
        <v>481.2177521868297</v>
      </c>
      <c r="E108" s="163">
        <v>29741.706</v>
      </c>
      <c r="F108" s="612">
        <f t="shared" si="14"/>
        <v>30222.923752186827</v>
      </c>
      <c r="G108" s="226">
        <v>138645.974</v>
      </c>
      <c r="H108" s="67"/>
      <c r="I108" s="612">
        <f t="shared" si="15"/>
        <v>138645.974</v>
      </c>
      <c r="J108" s="226">
        <v>2116.654</v>
      </c>
      <c r="K108" s="226">
        <v>6043.028</v>
      </c>
      <c r="L108" s="613">
        <f t="shared" si="13"/>
        <v>177028.5797521868</v>
      </c>
      <c r="M108" s="607"/>
      <c r="N108" s="666"/>
      <c r="AQ108" s="576"/>
    </row>
    <row r="109" spans="1:43" ht="27" customHeight="1">
      <c r="A109" s="611" t="s">
        <v>110</v>
      </c>
      <c r="B109" s="615" t="s">
        <v>111</v>
      </c>
      <c r="C109" s="616" t="s">
        <v>24</v>
      </c>
      <c r="D109" s="31"/>
      <c r="E109" s="158">
        <v>0.0996</v>
      </c>
      <c r="F109" s="609">
        <f t="shared" si="14"/>
        <v>0.0996</v>
      </c>
      <c r="G109" s="225">
        <v>1.603</v>
      </c>
      <c r="H109" s="40"/>
      <c r="I109" s="609">
        <f t="shared" si="15"/>
        <v>1.603</v>
      </c>
      <c r="J109" s="225">
        <v>0.0126</v>
      </c>
      <c r="K109" s="225">
        <v>0.0226</v>
      </c>
      <c r="L109" s="610">
        <f t="shared" si="13"/>
        <v>1.7378</v>
      </c>
      <c r="M109" s="607"/>
      <c r="N109" s="666"/>
      <c r="AQ109" s="576"/>
    </row>
    <row r="110" spans="1:43" ht="27" customHeight="1">
      <c r="A110" s="611"/>
      <c r="B110" s="602"/>
      <c r="C110" s="602" t="s">
        <v>29</v>
      </c>
      <c r="D110" s="66"/>
      <c r="E110" s="163">
        <v>468.028</v>
      </c>
      <c r="F110" s="612">
        <f t="shared" si="14"/>
        <v>468.028</v>
      </c>
      <c r="G110" s="226">
        <v>1568.76</v>
      </c>
      <c r="H110" s="67"/>
      <c r="I110" s="612">
        <f t="shared" si="15"/>
        <v>1568.76</v>
      </c>
      <c r="J110" s="226">
        <v>17.364</v>
      </c>
      <c r="K110" s="226">
        <v>24.408</v>
      </c>
      <c r="L110" s="613">
        <f t="shared" si="13"/>
        <v>2078.56</v>
      </c>
      <c r="M110" s="607"/>
      <c r="N110" s="666"/>
      <c r="AQ110" s="576"/>
    </row>
    <row r="111" spans="1:43" ht="27" customHeight="1">
      <c r="A111" s="611"/>
      <c r="B111" s="615" t="s">
        <v>112</v>
      </c>
      <c r="C111" s="616" t="s">
        <v>24</v>
      </c>
      <c r="D111" s="31">
        <v>0.4094</v>
      </c>
      <c r="E111" s="158">
        <v>1.9119</v>
      </c>
      <c r="F111" s="609">
        <f t="shared" si="14"/>
        <v>2.3213</v>
      </c>
      <c r="G111" s="225">
        <v>1.8212</v>
      </c>
      <c r="H111" s="40"/>
      <c r="I111" s="609">
        <f t="shared" si="15"/>
        <v>1.8212</v>
      </c>
      <c r="J111" s="225">
        <v>0.4417</v>
      </c>
      <c r="K111" s="225">
        <v>0.0863</v>
      </c>
      <c r="L111" s="610">
        <f t="shared" si="13"/>
        <v>4.6705</v>
      </c>
      <c r="M111" s="607"/>
      <c r="N111" s="666"/>
      <c r="AQ111" s="576"/>
    </row>
    <row r="112" spans="1:43" ht="27" customHeight="1">
      <c r="A112" s="611"/>
      <c r="B112" s="602"/>
      <c r="C112" s="602" t="s">
        <v>29</v>
      </c>
      <c r="D112" s="66">
        <v>209.26943660224975</v>
      </c>
      <c r="E112" s="163">
        <v>1011.162</v>
      </c>
      <c r="F112" s="612">
        <f t="shared" si="14"/>
        <v>1220.4314366022497</v>
      </c>
      <c r="G112" s="226">
        <v>2286.052</v>
      </c>
      <c r="H112" s="67"/>
      <c r="I112" s="612">
        <f t="shared" si="15"/>
        <v>2286.052</v>
      </c>
      <c r="J112" s="226">
        <v>254.33</v>
      </c>
      <c r="K112" s="226">
        <v>110.779</v>
      </c>
      <c r="L112" s="613">
        <f t="shared" si="13"/>
        <v>3871.5924366022496</v>
      </c>
      <c r="M112" s="607"/>
      <c r="N112" s="666"/>
      <c r="AQ112" s="576"/>
    </row>
    <row r="113" spans="1:43" ht="27" customHeight="1">
      <c r="A113" s="611" t="s">
        <v>113</v>
      </c>
      <c r="B113" s="615" t="s">
        <v>114</v>
      </c>
      <c r="C113" s="616" t="s">
        <v>24</v>
      </c>
      <c r="D113" s="31"/>
      <c r="E113" s="158"/>
      <c r="F113" s="609"/>
      <c r="G113" s="225"/>
      <c r="H113" s="40"/>
      <c r="I113" s="609"/>
      <c r="J113" s="225"/>
      <c r="K113" s="225"/>
      <c r="L113" s="610"/>
      <c r="M113" s="607"/>
      <c r="N113" s="666"/>
      <c r="AQ113" s="576"/>
    </row>
    <row r="114" spans="1:43" ht="27" customHeight="1">
      <c r="A114" s="611"/>
      <c r="B114" s="602"/>
      <c r="C114" s="602" t="s">
        <v>29</v>
      </c>
      <c r="D114" s="66"/>
      <c r="E114" s="163"/>
      <c r="F114" s="612"/>
      <c r="G114" s="226"/>
      <c r="H114" s="67"/>
      <c r="I114" s="612"/>
      <c r="J114" s="226"/>
      <c r="K114" s="226"/>
      <c r="L114" s="613"/>
      <c r="M114" s="607"/>
      <c r="N114" s="666"/>
      <c r="AQ114" s="576"/>
    </row>
    <row r="115" spans="1:43" ht="27" customHeight="1">
      <c r="A115" s="611"/>
      <c r="B115" s="615" t="s">
        <v>115</v>
      </c>
      <c r="C115" s="616" t="s">
        <v>24</v>
      </c>
      <c r="D115" s="31">
        <v>0.002</v>
      </c>
      <c r="E115" s="158">
        <v>0.009</v>
      </c>
      <c r="F115" s="609">
        <f t="shared" si="14"/>
        <v>0.011</v>
      </c>
      <c r="G115" s="225"/>
      <c r="H115" s="40"/>
      <c r="I115" s="609"/>
      <c r="J115" s="225"/>
      <c r="K115" s="225"/>
      <c r="L115" s="610">
        <f t="shared" si="13"/>
        <v>0.011</v>
      </c>
      <c r="M115" s="607"/>
      <c r="N115" s="666"/>
      <c r="AQ115" s="576"/>
    </row>
    <row r="116" spans="1:43" ht="27" customHeight="1">
      <c r="A116" s="611"/>
      <c r="B116" s="602"/>
      <c r="C116" s="602" t="s">
        <v>29</v>
      </c>
      <c r="D116" s="66">
        <v>0.5399999912324268</v>
      </c>
      <c r="E116" s="163">
        <v>2.268</v>
      </c>
      <c r="F116" s="612">
        <f t="shared" si="14"/>
        <v>2.8079999912324265</v>
      </c>
      <c r="G116" s="226"/>
      <c r="H116" s="67"/>
      <c r="I116" s="612"/>
      <c r="J116" s="226"/>
      <c r="K116" s="226"/>
      <c r="L116" s="613">
        <f t="shared" si="13"/>
        <v>2.8079999912324265</v>
      </c>
      <c r="M116" s="607"/>
      <c r="N116" s="666"/>
      <c r="AQ116" s="576"/>
    </row>
    <row r="117" spans="1:43" ht="27" customHeight="1">
      <c r="A117" s="611" t="s">
        <v>116</v>
      </c>
      <c r="B117" s="615" t="s">
        <v>117</v>
      </c>
      <c r="C117" s="616" t="s">
        <v>24</v>
      </c>
      <c r="D117" s="31">
        <v>0.015</v>
      </c>
      <c r="E117" s="158">
        <v>1.4</v>
      </c>
      <c r="F117" s="609">
        <f t="shared" si="14"/>
        <v>1.4149999999999998</v>
      </c>
      <c r="G117" s="225"/>
      <c r="H117" s="40"/>
      <c r="I117" s="609"/>
      <c r="J117" s="225"/>
      <c r="K117" s="225"/>
      <c r="L117" s="610">
        <f t="shared" si="13"/>
        <v>1.4149999999999998</v>
      </c>
      <c r="M117" s="607"/>
      <c r="N117" s="666"/>
      <c r="AQ117" s="576"/>
    </row>
    <row r="118" spans="1:43" ht="27" customHeight="1">
      <c r="A118" s="611"/>
      <c r="B118" s="602"/>
      <c r="C118" s="602" t="s">
        <v>29</v>
      </c>
      <c r="D118" s="66">
        <v>4.049999934243201</v>
      </c>
      <c r="E118" s="163">
        <v>593.46</v>
      </c>
      <c r="F118" s="612">
        <f t="shared" si="14"/>
        <v>597.5099999342432</v>
      </c>
      <c r="G118" s="226"/>
      <c r="H118" s="67"/>
      <c r="I118" s="612"/>
      <c r="J118" s="226"/>
      <c r="K118" s="226"/>
      <c r="L118" s="613">
        <f t="shared" si="13"/>
        <v>597.5099999342432</v>
      </c>
      <c r="M118" s="607"/>
      <c r="N118" s="666"/>
      <c r="AQ118" s="576"/>
    </row>
    <row r="119" spans="1:43" ht="27" customHeight="1">
      <c r="A119" s="611"/>
      <c r="B119" s="615" t="s">
        <v>118</v>
      </c>
      <c r="C119" s="616" t="s">
        <v>24</v>
      </c>
      <c r="D119" s="31">
        <v>5.4484</v>
      </c>
      <c r="E119" s="158">
        <v>0.285</v>
      </c>
      <c r="F119" s="609">
        <f t="shared" si="14"/>
        <v>5.7334000000000005</v>
      </c>
      <c r="G119" s="225">
        <v>4.9709</v>
      </c>
      <c r="H119" s="40"/>
      <c r="I119" s="609">
        <f t="shared" si="15"/>
        <v>4.9709</v>
      </c>
      <c r="J119" s="225">
        <v>1.393</v>
      </c>
      <c r="K119" s="225">
        <v>0.0764</v>
      </c>
      <c r="L119" s="610">
        <f t="shared" si="13"/>
        <v>12.1737</v>
      </c>
      <c r="M119" s="607"/>
      <c r="N119" s="666"/>
      <c r="AQ119" s="576"/>
    </row>
    <row r="120" spans="1:43" ht="27" customHeight="1">
      <c r="A120" s="611"/>
      <c r="B120" s="602"/>
      <c r="C120" s="602" t="s">
        <v>29</v>
      </c>
      <c r="D120" s="66">
        <v>3420.0359444714513</v>
      </c>
      <c r="E120" s="163">
        <v>221.94</v>
      </c>
      <c r="F120" s="612">
        <f t="shared" si="14"/>
        <v>3641.9759444714514</v>
      </c>
      <c r="G120" s="226">
        <v>3457.205</v>
      </c>
      <c r="H120" s="67"/>
      <c r="I120" s="612">
        <f t="shared" si="15"/>
        <v>3457.205</v>
      </c>
      <c r="J120" s="226">
        <v>2179.684</v>
      </c>
      <c r="K120" s="226">
        <v>27.605</v>
      </c>
      <c r="L120" s="613">
        <f t="shared" si="13"/>
        <v>9306.469944471452</v>
      </c>
      <c r="M120" s="607"/>
      <c r="N120" s="666"/>
      <c r="AQ120" s="576"/>
    </row>
    <row r="121" spans="1:43" ht="27" customHeight="1">
      <c r="A121" s="611" t="s">
        <v>35</v>
      </c>
      <c r="B121" s="615" t="s">
        <v>119</v>
      </c>
      <c r="C121" s="616" t="s">
        <v>24</v>
      </c>
      <c r="D121" s="31">
        <v>1.5291</v>
      </c>
      <c r="E121" s="158">
        <v>0.0313</v>
      </c>
      <c r="F121" s="609">
        <f t="shared" si="14"/>
        <v>1.5604</v>
      </c>
      <c r="G121" s="225">
        <v>1.106</v>
      </c>
      <c r="H121" s="40"/>
      <c r="I121" s="609">
        <f t="shared" si="15"/>
        <v>1.106</v>
      </c>
      <c r="J121" s="225">
        <v>0.0675</v>
      </c>
      <c r="K121" s="225">
        <v>0.5313</v>
      </c>
      <c r="L121" s="610">
        <f t="shared" si="13"/>
        <v>3.2652</v>
      </c>
      <c r="M121" s="607"/>
      <c r="N121" s="666"/>
      <c r="AQ121" s="576"/>
    </row>
    <row r="122" spans="1:43" ht="27" customHeight="1">
      <c r="A122" s="611"/>
      <c r="B122" s="602"/>
      <c r="C122" s="633" t="s">
        <v>29</v>
      </c>
      <c r="D122" s="650">
        <v>3866.648337220143</v>
      </c>
      <c r="E122" s="163">
        <v>15.476</v>
      </c>
      <c r="F122" s="612">
        <f t="shared" si="14"/>
        <v>3882.124337220143</v>
      </c>
      <c r="G122" s="226">
        <v>708.727</v>
      </c>
      <c r="H122" s="67"/>
      <c r="I122" s="612">
        <f t="shared" si="15"/>
        <v>708.727</v>
      </c>
      <c r="J122" s="226">
        <v>34.094</v>
      </c>
      <c r="K122" s="226">
        <v>232.907</v>
      </c>
      <c r="L122" s="613">
        <f t="shared" si="13"/>
        <v>4857.852337220143</v>
      </c>
      <c r="M122" s="607"/>
      <c r="N122" s="666"/>
      <c r="AQ122" s="576"/>
    </row>
    <row r="123" spans="1:43" ht="27" customHeight="1">
      <c r="A123" s="607"/>
      <c r="B123" s="615" t="s">
        <v>31</v>
      </c>
      <c r="C123" s="616" t="s">
        <v>24</v>
      </c>
      <c r="D123" s="31">
        <v>0.071</v>
      </c>
      <c r="E123" s="158"/>
      <c r="F123" s="609">
        <f t="shared" si="14"/>
        <v>0.071</v>
      </c>
      <c r="G123" s="225">
        <v>0.3238</v>
      </c>
      <c r="H123" s="40"/>
      <c r="I123" s="609">
        <f t="shared" si="15"/>
        <v>0.3238</v>
      </c>
      <c r="J123" s="225">
        <v>1.23</v>
      </c>
      <c r="K123" s="225"/>
      <c r="L123" s="610">
        <f t="shared" si="13"/>
        <v>1.6248</v>
      </c>
      <c r="M123" s="607"/>
      <c r="N123" s="666"/>
      <c r="AQ123" s="576"/>
    </row>
    <row r="124" spans="1:43" ht="27" customHeight="1">
      <c r="A124" s="607"/>
      <c r="B124" s="602" t="s">
        <v>120</v>
      </c>
      <c r="C124" s="602" t="s">
        <v>29</v>
      </c>
      <c r="D124" s="66">
        <v>32.205599477101934</v>
      </c>
      <c r="E124" s="163"/>
      <c r="F124" s="612">
        <f t="shared" si="14"/>
        <v>32.205599477101934</v>
      </c>
      <c r="G124" s="226">
        <v>869.551</v>
      </c>
      <c r="H124" s="67"/>
      <c r="I124" s="612">
        <f t="shared" si="15"/>
        <v>869.551</v>
      </c>
      <c r="J124" s="226">
        <v>408.669</v>
      </c>
      <c r="K124" s="226"/>
      <c r="L124" s="613">
        <f t="shared" si="13"/>
        <v>1310.425599477102</v>
      </c>
      <c r="M124" s="607"/>
      <c r="N124" s="666"/>
      <c r="AQ124" s="576"/>
    </row>
    <row r="125" spans="1:43" ht="27" customHeight="1">
      <c r="A125" s="607"/>
      <c r="B125" s="615" t="s">
        <v>36</v>
      </c>
      <c r="C125" s="616" t="s">
        <v>24</v>
      </c>
      <c r="D125" s="30">
        <f aca="true" t="shared" si="18" ref="D125:K126">D103+D105+D107+D109+D111+D113+D115+D117+D119+D121+D123</f>
        <v>10.4323</v>
      </c>
      <c r="E125" s="188">
        <f t="shared" si="18"/>
        <v>136.31869999999998</v>
      </c>
      <c r="F125" s="609">
        <f t="shared" si="18"/>
        <v>146.75099999999998</v>
      </c>
      <c r="G125" s="566">
        <f t="shared" si="18"/>
        <v>651.2765999999999</v>
      </c>
      <c r="H125" s="45"/>
      <c r="I125" s="609">
        <f>I103+I105+I107+I109+I111+I113+I115+I117+I119+I121+I123</f>
        <v>651.2765999999999</v>
      </c>
      <c r="J125" s="233">
        <f t="shared" si="18"/>
        <v>8.6688</v>
      </c>
      <c r="K125" s="233">
        <f t="shared" si="18"/>
        <v>28.812500000000004</v>
      </c>
      <c r="L125" s="610">
        <f>F125+J125+I125+K125</f>
        <v>835.5088999999999</v>
      </c>
      <c r="M125" s="607"/>
      <c r="N125" s="666"/>
      <c r="AQ125" s="576"/>
    </row>
    <row r="126" spans="1:43" ht="27" customHeight="1">
      <c r="A126" s="600"/>
      <c r="B126" s="602"/>
      <c r="C126" s="602" t="s">
        <v>29</v>
      </c>
      <c r="D126" s="617">
        <f t="shared" si="18"/>
        <v>8671.804779202435</v>
      </c>
      <c r="E126" s="368">
        <f t="shared" si="18"/>
        <v>32324.255999999994</v>
      </c>
      <c r="F126" s="612">
        <f t="shared" si="18"/>
        <v>40996.060779202424</v>
      </c>
      <c r="G126" s="568">
        <f t="shared" si="18"/>
        <v>161069.399</v>
      </c>
      <c r="H126" s="44"/>
      <c r="I126" s="612">
        <f>I104+I106+I108+I110+I112+I114+I116+I118+I120+I122+I124</f>
        <v>161069.399</v>
      </c>
      <c r="J126" s="528">
        <f t="shared" si="18"/>
        <v>6630.517000000001</v>
      </c>
      <c r="K126" s="568">
        <f t="shared" si="18"/>
        <v>7441.388</v>
      </c>
      <c r="L126" s="613">
        <f t="shared" si="13"/>
        <v>216137.36477920244</v>
      </c>
      <c r="M126" s="607"/>
      <c r="N126" s="666"/>
      <c r="AQ126" s="576"/>
    </row>
    <row r="127" spans="1:43" ht="27" customHeight="1">
      <c r="A127" s="607" t="s">
        <v>128</v>
      </c>
      <c r="B127" s="615" t="s">
        <v>121</v>
      </c>
      <c r="C127" s="616" t="s">
        <v>24</v>
      </c>
      <c r="D127" s="31"/>
      <c r="E127" s="158"/>
      <c r="F127" s="609"/>
      <c r="G127" s="225"/>
      <c r="H127" s="40"/>
      <c r="I127" s="609"/>
      <c r="J127" s="225"/>
      <c r="K127" s="225"/>
      <c r="L127" s="610"/>
      <c r="M127" s="607"/>
      <c r="N127" s="666"/>
      <c r="AQ127" s="576"/>
    </row>
    <row r="128" spans="1:43" ht="27" customHeight="1">
      <c r="A128" s="607" t="s">
        <v>128</v>
      </c>
      <c r="B128" s="602"/>
      <c r="C128" s="602" t="s">
        <v>29</v>
      </c>
      <c r="D128" s="66"/>
      <c r="E128" s="163"/>
      <c r="F128" s="612"/>
      <c r="G128" s="226"/>
      <c r="H128" s="67"/>
      <c r="I128" s="612"/>
      <c r="J128" s="226"/>
      <c r="K128" s="226"/>
      <c r="L128" s="613"/>
      <c r="M128" s="607"/>
      <c r="N128" s="666"/>
      <c r="AQ128" s="576"/>
    </row>
    <row r="129" spans="1:43" ht="27" customHeight="1">
      <c r="A129" s="611" t="s">
        <v>122</v>
      </c>
      <c r="B129" s="615" t="s">
        <v>123</v>
      </c>
      <c r="C129" s="616" t="s">
        <v>24</v>
      </c>
      <c r="D129" s="31"/>
      <c r="E129" s="158"/>
      <c r="F129" s="609"/>
      <c r="G129" s="225"/>
      <c r="H129" s="40"/>
      <c r="I129" s="609"/>
      <c r="J129" s="657">
        <v>0</v>
      </c>
      <c r="K129" s="225"/>
      <c r="L129" s="610">
        <f t="shared" si="13"/>
        <v>0</v>
      </c>
      <c r="M129" s="607"/>
      <c r="N129" s="666"/>
      <c r="AQ129" s="576"/>
    </row>
    <row r="130" spans="1:43" ht="27" customHeight="1">
      <c r="A130" s="611"/>
      <c r="B130" s="602"/>
      <c r="C130" s="602" t="s">
        <v>29</v>
      </c>
      <c r="D130" s="66"/>
      <c r="E130" s="163"/>
      <c r="F130" s="612"/>
      <c r="G130" s="226"/>
      <c r="H130" s="67"/>
      <c r="I130" s="612"/>
      <c r="J130" s="226">
        <v>15.39</v>
      </c>
      <c r="K130" s="226"/>
      <c r="L130" s="613">
        <f t="shared" si="13"/>
        <v>15.39</v>
      </c>
      <c r="M130" s="607"/>
      <c r="N130" s="666"/>
      <c r="AQ130" s="576"/>
    </row>
    <row r="131" spans="1:43" ht="27" customHeight="1">
      <c r="A131" s="611" t="s">
        <v>124</v>
      </c>
      <c r="B131" s="615" t="s">
        <v>31</v>
      </c>
      <c r="C131" s="615" t="s">
        <v>24</v>
      </c>
      <c r="D131" s="70"/>
      <c r="E131" s="199"/>
      <c r="F131" s="634"/>
      <c r="G131" s="238">
        <v>0.0473</v>
      </c>
      <c r="H131" s="71"/>
      <c r="I131" s="634">
        <f t="shared" si="15"/>
        <v>0.0473</v>
      </c>
      <c r="J131" s="238"/>
      <c r="K131" s="238"/>
      <c r="L131" s="635">
        <f t="shared" si="13"/>
        <v>0.0473</v>
      </c>
      <c r="M131" s="607"/>
      <c r="N131" s="666"/>
      <c r="AQ131" s="576"/>
    </row>
    <row r="132" spans="1:43" ht="27" customHeight="1">
      <c r="A132" s="611"/>
      <c r="B132" s="615" t="s">
        <v>125</v>
      </c>
      <c r="C132" s="636" t="s">
        <v>126</v>
      </c>
      <c r="D132" s="445"/>
      <c r="E132" s="446"/>
      <c r="F132" s="637"/>
      <c r="G132" s="447"/>
      <c r="H132" s="448"/>
      <c r="I132" s="637"/>
      <c r="J132" s="447"/>
      <c r="K132" s="447"/>
      <c r="L132" s="638"/>
      <c r="M132" s="607"/>
      <c r="N132" s="666"/>
      <c r="AQ132" s="576"/>
    </row>
    <row r="133" spans="1:43" ht="27" customHeight="1">
      <c r="A133" s="611" t="s">
        <v>35</v>
      </c>
      <c r="B133" s="602"/>
      <c r="C133" s="602" t="s">
        <v>29</v>
      </c>
      <c r="D133" s="66"/>
      <c r="E133" s="163"/>
      <c r="F133" s="612"/>
      <c r="G133" s="239">
        <v>42.444</v>
      </c>
      <c r="H133" s="67"/>
      <c r="I133" s="612">
        <f t="shared" si="15"/>
        <v>42.444</v>
      </c>
      <c r="J133" s="226"/>
      <c r="K133" s="571"/>
      <c r="L133" s="613">
        <f t="shared" si="13"/>
        <v>42.444</v>
      </c>
      <c r="M133" s="607"/>
      <c r="N133" s="666"/>
      <c r="AQ133" s="576"/>
    </row>
    <row r="134" spans="1:43" ht="27" customHeight="1">
      <c r="A134" s="607"/>
      <c r="B134" s="615" t="s">
        <v>128</v>
      </c>
      <c r="C134" s="615" t="s">
        <v>24</v>
      </c>
      <c r="D134" s="652"/>
      <c r="E134" s="653"/>
      <c r="F134" s="634"/>
      <c r="G134" s="654">
        <f>G127+G129+G131</f>
        <v>0.0473</v>
      </c>
      <c r="H134" s="655"/>
      <c r="I134" s="634">
        <f>I127+I129+I131</f>
        <v>0.0473</v>
      </c>
      <c r="J134" s="657">
        <f>J127+J129+J131</f>
        <v>0</v>
      </c>
      <c r="K134" s="654"/>
      <c r="L134" s="635">
        <f t="shared" si="13"/>
        <v>0.0473</v>
      </c>
      <c r="M134" s="607"/>
      <c r="N134" s="666"/>
      <c r="AQ134" s="576"/>
    </row>
    <row r="135" spans="1:43" ht="27" customHeight="1">
      <c r="A135" s="607"/>
      <c r="B135" s="615" t="s">
        <v>36</v>
      </c>
      <c r="C135" s="658" t="s">
        <v>126</v>
      </c>
      <c r="D135" s="474"/>
      <c r="E135" s="475"/>
      <c r="F135" s="637"/>
      <c r="G135" s="476"/>
      <c r="H135" s="477"/>
      <c r="I135" s="637"/>
      <c r="J135" s="476"/>
      <c r="K135" s="476"/>
      <c r="L135" s="638"/>
      <c r="M135" s="607"/>
      <c r="N135" s="666"/>
      <c r="AQ135" s="576"/>
    </row>
    <row r="136" spans="1:43" ht="27" customHeight="1">
      <c r="A136" s="600"/>
      <c r="B136" s="602"/>
      <c r="C136" s="659" t="s">
        <v>29</v>
      </c>
      <c r="D136" s="617"/>
      <c r="E136" s="368"/>
      <c r="F136" s="641"/>
      <c r="G136" s="536">
        <f>G128+G130+G133</f>
        <v>42.444</v>
      </c>
      <c r="H136" s="44"/>
      <c r="I136" s="641">
        <f>I128+I130+I133</f>
        <v>42.444</v>
      </c>
      <c r="J136" s="528">
        <f>J128+J130+J133</f>
        <v>15.39</v>
      </c>
      <c r="K136" s="528"/>
      <c r="L136" s="613">
        <f t="shared" si="13"/>
        <v>57.834</v>
      </c>
      <c r="M136" s="607"/>
      <c r="N136" s="666"/>
      <c r="AQ136" s="576"/>
    </row>
    <row r="137" spans="1:43" ht="27" customHeight="1">
      <c r="A137" s="607"/>
      <c r="B137" s="1" t="s">
        <v>128</v>
      </c>
      <c r="C137" s="660" t="s">
        <v>24</v>
      </c>
      <c r="D137" s="30">
        <f aca="true" t="shared" si="19" ref="D137:K137">D134+D125+D101</f>
        <v>497.23139999999995</v>
      </c>
      <c r="E137" s="188">
        <f t="shared" si="19"/>
        <v>1438.6617</v>
      </c>
      <c r="F137" s="609">
        <f>F134+F125+F101</f>
        <v>1935.8931</v>
      </c>
      <c r="G137" s="233">
        <f t="shared" si="19"/>
        <v>5611.2101999999995</v>
      </c>
      <c r="H137" s="30"/>
      <c r="I137" s="609">
        <f>I134+I125+I101</f>
        <v>5386.980799999999</v>
      </c>
      <c r="J137" s="566">
        <f t="shared" si="19"/>
        <v>11801.5541</v>
      </c>
      <c r="K137" s="566">
        <f t="shared" si="19"/>
        <v>5284.920500000001</v>
      </c>
      <c r="L137" s="610">
        <f>F137+J137+I137+K137</f>
        <v>24409.3485</v>
      </c>
      <c r="M137" s="607"/>
      <c r="N137" s="666"/>
      <c r="AQ137" s="576"/>
    </row>
    <row r="138" spans="1:43" ht="27" customHeight="1">
      <c r="A138" s="607"/>
      <c r="B138" s="1" t="s">
        <v>127</v>
      </c>
      <c r="C138" s="616" t="s">
        <v>126</v>
      </c>
      <c r="D138" s="30"/>
      <c r="E138" s="188"/>
      <c r="F138" s="609"/>
      <c r="G138" s="233"/>
      <c r="H138" s="45"/>
      <c r="I138" s="609"/>
      <c r="J138" s="566"/>
      <c r="K138" s="566"/>
      <c r="L138" s="610"/>
      <c r="M138" s="607"/>
      <c r="N138" s="666"/>
      <c r="AQ138" s="576"/>
    </row>
    <row r="139" spans="1:43" ht="27" customHeight="1" thickBot="1">
      <c r="A139" s="621"/>
      <c r="B139" s="38"/>
      <c r="C139" s="622" t="s">
        <v>29</v>
      </c>
      <c r="D139" s="648">
        <f aca="true" t="shared" si="20" ref="D139:K139">D136+D126+D102</f>
        <v>546924.4230000001</v>
      </c>
      <c r="E139" s="573">
        <f t="shared" si="20"/>
        <v>480284.376</v>
      </c>
      <c r="F139" s="647">
        <f>F136+F126+F102</f>
        <v>1027208.7989999999</v>
      </c>
      <c r="G139" s="574">
        <f t="shared" si="20"/>
        <v>1004808.9890000001</v>
      </c>
      <c r="H139" s="648"/>
      <c r="I139" s="647">
        <f>I136+I126+I102</f>
        <v>1004808.9890000001</v>
      </c>
      <c r="J139" s="575">
        <f t="shared" si="20"/>
        <v>2880979.869</v>
      </c>
      <c r="K139" s="575">
        <f t="shared" si="20"/>
        <v>1005177.5759999998</v>
      </c>
      <c r="L139" s="624">
        <f>F139+J139+I139+K139</f>
        <v>5918175.232999999</v>
      </c>
      <c r="M139" s="607"/>
      <c r="N139" s="666"/>
      <c r="AQ139" s="576"/>
    </row>
    <row r="140" spans="1:43" ht="26.25" customHeight="1">
      <c r="A140" s="1"/>
      <c r="B140" s="1"/>
      <c r="C140" s="1"/>
      <c r="D140" s="576"/>
      <c r="E140" s="506"/>
      <c r="F140" s="1"/>
      <c r="G140" s="295"/>
      <c r="H140" s="1"/>
      <c r="I140" s="1"/>
      <c r="J140" s="507"/>
      <c r="K140" s="507"/>
      <c r="L140" s="1"/>
      <c r="M140" s="1"/>
      <c r="AQ140" s="576"/>
    </row>
    <row r="141" spans="1:43" ht="26.25" customHeight="1">
      <c r="A141" s="1"/>
      <c r="B141" s="1"/>
      <c r="C141" s="1"/>
      <c r="D141" s="576"/>
      <c r="E141" s="506"/>
      <c r="F141" s="1"/>
      <c r="G141" s="295"/>
      <c r="H141" s="1"/>
      <c r="I141" s="1"/>
      <c r="J141" s="507"/>
      <c r="K141" s="507"/>
      <c r="L141" s="1"/>
      <c r="M141" s="1"/>
      <c r="N141" s="666"/>
      <c r="AQ141" s="576"/>
    </row>
    <row r="142" spans="1:43" ht="26.25" customHeight="1">
      <c r="A142" s="1"/>
      <c r="B142" s="1"/>
      <c r="C142" s="1"/>
      <c r="D142" s="576"/>
      <c r="E142" s="506"/>
      <c r="F142" s="1"/>
      <c r="G142" s="295"/>
      <c r="H142" s="1"/>
      <c r="I142" s="1"/>
      <c r="J142" s="507"/>
      <c r="K142" s="507"/>
      <c r="L142" s="1"/>
      <c r="M142" s="1"/>
      <c r="N142" s="666"/>
      <c r="AQ142" s="576"/>
    </row>
    <row r="143" spans="1:43" ht="26.25" customHeight="1">
      <c r="A143" s="1"/>
      <c r="B143" s="1"/>
      <c r="C143" s="1"/>
      <c r="D143" s="576"/>
      <c r="E143" s="506"/>
      <c r="F143" s="1"/>
      <c r="G143" s="295"/>
      <c r="H143" s="1"/>
      <c r="I143" s="1"/>
      <c r="J143" s="507"/>
      <c r="L143" s="1"/>
      <c r="M143" s="1"/>
      <c r="N143" s="666"/>
      <c r="AQ143" s="576"/>
    </row>
    <row r="144" spans="1:43" ht="26.25" customHeight="1">
      <c r="A144" s="1"/>
      <c r="B144" s="1"/>
      <c r="C144" s="1"/>
      <c r="D144" s="576"/>
      <c r="E144" s="506"/>
      <c r="F144" s="1"/>
      <c r="G144" s="295"/>
      <c r="H144" s="1"/>
      <c r="I144" s="1"/>
      <c r="J144" s="507"/>
      <c r="K144" s="507"/>
      <c r="L144" s="1"/>
      <c r="M144" s="1"/>
      <c r="N144" s="666"/>
      <c r="AQ144" s="576"/>
    </row>
    <row r="145" spans="1:43" ht="26.25" customHeight="1">
      <c r="A145" s="1"/>
      <c r="B145" s="1"/>
      <c r="C145" s="1"/>
      <c r="D145" s="576"/>
      <c r="E145" s="506"/>
      <c r="F145" s="1"/>
      <c r="G145" s="295"/>
      <c r="H145" s="1"/>
      <c r="I145" s="1"/>
      <c r="J145" s="507"/>
      <c r="K145" s="507"/>
      <c r="L145" s="507"/>
      <c r="M145" s="1"/>
      <c r="N145" s="666"/>
      <c r="AQ145" s="576"/>
    </row>
    <row r="146" spans="1:43" ht="26.25" customHeight="1">
      <c r="A146" s="1"/>
      <c r="B146" s="1"/>
      <c r="C146" s="1"/>
      <c r="D146" s="576"/>
      <c r="E146" s="506"/>
      <c r="F146" s="1"/>
      <c r="G146" s="295"/>
      <c r="H146" s="1"/>
      <c r="I146" s="1"/>
      <c r="J146" s="507"/>
      <c r="K146" s="507"/>
      <c r="L146" s="1"/>
      <c r="M146" s="1"/>
      <c r="N146" s="666"/>
      <c r="AQ146" s="576"/>
    </row>
    <row r="147" spans="1:43" ht="26.25" customHeight="1">
      <c r="A147" s="1"/>
      <c r="B147" s="1"/>
      <c r="C147" s="1"/>
      <c r="D147" s="576"/>
      <c r="E147" s="506"/>
      <c r="F147" s="1"/>
      <c r="G147" s="295"/>
      <c r="H147" s="1"/>
      <c r="I147" s="1"/>
      <c r="J147" s="507"/>
      <c r="K147" s="507"/>
      <c r="L147" s="1"/>
      <c r="M147" s="1"/>
      <c r="AQ147" s="576"/>
    </row>
    <row r="148" spans="1:43" ht="26.25" customHeight="1">
      <c r="A148" s="1"/>
      <c r="B148" s="1"/>
      <c r="C148" s="1"/>
      <c r="D148" s="576"/>
      <c r="E148" s="506"/>
      <c r="F148" s="1"/>
      <c r="G148" s="295"/>
      <c r="H148" s="1"/>
      <c r="I148" s="1"/>
      <c r="J148" s="507"/>
      <c r="K148" s="507"/>
      <c r="L148" s="1"/>
      <c r="M148" s="1"/>
      <c r="AQ148" s="576"/>
    </row>
    <row r="149" spans="1:43" ht="26.25" customHeight="1">
      <c r="A149" s="1"/>
      <c r="B149" s="1"/>
      <c r="C149" s="1"/>
      <c r="D149" s="576"/>
      <c r="E149" s="506"/>
      <c r="F149" s="1"/>
      <c r="G149" s="295"/>
      <c r="H149" s="1"/>
      <c r="I149" s="1"/>
      <c r="J149" s="507"/>
      <c r="K149" s="507"/>
      <c r="L149" s="1"/>
      <c r="M149" s="1"/>
      <c r="AQ149" s="576"/>
    </row>
    <row r="150" spans="1:43" ht="26.25" customHeight="1">
      <c r="A150" s="1"/>
      <c r="B150" s="1"/>
      <c r="C150" s="1"/>
      <c r="D150" s="576"/>
      <c r="E150" s="506"/>
      <c r="F150" s="1"/>
      <c r="G150" s="295"/>
      <c r="H150" s="1"/>
      <c r="I150" s="1"/>
      <c r="J150" s="507"/>
      <c r="K150" s="507"/>
      <c r="L150" s="1"/>
      <c r="M150" s="1"/>
      <c r="AQ150" s="576"/>
    </row>
    <row r="151" spans="1:43" ht="26.25" customHeight="1">
      <c r="A151" s="1"/>
      <c r="B151" s="1"/>
      <c r="C151" s="1"/>
      <c r="D151" s="576"/>
      <c r="E151" s="506"/>
      <c r="F151" s="1"/>
      <c r="G151" s="295"/>
      <c r="H151" s="1"/>
      <c r="I151" s="1"/>
      <c r="J151" s="507"/>
      <c r="K151" s="507"/>
      <c r="L151" s="1"/>
      <c r="M151" s="1"/>
      <c r="AQ151" s="576"/>
    </row>
    <row r="152" spans="1:43" ht="26.25" customHeight="1">
      <c r="A152" s="1"/>
      <c r="B152" s="1"/>
      <c r="C152" s="1"/>
      <c r="D152" s="576"/>
      <c r="E152" s="506"/>
      <c r="F152" s="1"/>
      <c r="G152" s="295"/>
      <c r="H152" s="1"/>
      <c r="I152" s="1"/>
      <c r="J152" s="507"/>
      <c r="K152" s="507"/>
      <c r="L152" s="1"/>
      <c r="M152" s="1"/>
      <c r="AQ152" s="576"/>
    </row>
    <row r="153" spans="1:43" ht="26.25" customHeight="1">
      <c r="A153" s="1"/>
      <c r="B153" s="1"/>
      <c r="C153" s="1"/>
      <c r="D153" s="576"/>
      <c r="E153" s="506"/>
      <c r="F153" s="1"/>
      <c r="G153" s="550"/>
      <c r="H153" s="1"/>
      <c r="I153" s="1"/>
      <c r="J153" s="507"/>
      <c r="K153" s="507"/>
      <c r="L153" s="1"/>
      <c r="M153" s="1"/>
      <c r="AQ153" s="576"/>
    </row>
    <row r="154" spans="1:43" ht="26.25" customHeight="1">
      <c r="A154" s="1"/>
      <c r="B154" s="1"/>
      <c r="C154" s="1"/>
      <c r="D154" s="576"/>
      <c r="E154" s="506"/>
      <c r="F154" s="1"/>
      <c r="G154" s="295"/>
      <c r="H154" s="1"/>
      <c r="I154" s="1"/>
      <c r="J154" s="507"/>
      <c r="K154" s="507"/>
      <c r="L154" s="1"/>
      <c r="M154" s="1"/>
      <c r="AQ154" s="576"/>
    </row>
    <row r="155" spans="1:43" ht="26.25" customHeight="1">
      <c r="A155" s="1"/>
      <c r="B155" s="1"/>
      <c r="C155" s="1"/>
      <c r="D155" s="576"/>
      <c r="E155" s="506"/>
      <c r="F155" s="1"/>
      <c r="G155" s="295"/>
      <c r="H155" s="1"/>
      <c r="I155" s="1"/>
      <c r="J155" s="507"/>
      <c r="K155" s="507"/>
      <c r="L155" s="1"/>
      <c r="M155" s="1"/>
      <c r="AQ155" s="576"/>
    </row>
    <row r="156" spans="1:43" ht="26.25" customHeight="1">
      <c r="A156" s="1"/>
      <c r="B156" s="1"/>
      <c r="C156" s="1"/>
      <c r="D156" s="576"/>
      <c r="E156" s="506"/>
      <c r="F156" s="1"/>
      <c r="G156" s="295"/>
      <c r="H156" s="1"/>
      <c r="I156" s="1"/>
      <c r="J156" s="507"/>
      <c r="K156" s="507"/>
      <c r="L156" s="1"/>
      <c r="M156" s="1"/>
      <c r="AQ156" s="576"/>
    </row>
    <row r="157" spans="1:43" ht="26.25" customHeight="1">
      <c r="A157" s="1"/>
      <c r="B157" s="1"/>
      <c r="C157" s="1"/>
      <c r="D157" s="576"/>
      <c r="E157" s="506"/>
      <c r="F157" s="1"/>
      <c r="G157" s="295"/>
      <c r="H157" s="1"/>
      <c r="I157" s="1"/>
      <c r="J157" s="507"/>
      <c r="K157" s="507"/>
      <c r="L157" s="1"/>
      <c r="M157" s="1"/>
      <c r="AQ157" s="576"/>
    </row>
    <row r="158" spans="1:43" ht="26.25" customHeight="1">
      <c r="A158" s="1"/>
      <c r="B158" s="1"/>
      <c r="C158" s="1"/>
      <c r="D158" s="576"/>
      <c r="E158" s="506"/>
      <c r="F158" s="1"/>
      <c r="G158" s="295"/>
      <c r="H158" s="1"/>
      <c r="I158" s="1"/>
      <c r="J158" s="507"/>
      <c r="K158" s="507"/>
      <c r="L158" s="1"/>
      <c r="M158" s="1"/>
      <c r="AQ158" s="576"/>
    </row>
    <row r="159" spans="1:43" ht="26.25" customHeight="1">
      <c r="A159" s="1"/>
      <c r="B159" s="1"/>
      <c r="C159" s="1"/>
      <c r="D159" s="576"/>
      <c r="E159" s="506"/>
      <c r="F159" s="1"/>
      <c r="G159" s="295"/>
      <c r="H159" s="1"/>
      <c r="I159" s="1"/>
      <c r="J159" s="507"/>
      <c r="K159" s="507"/>
      <c r="L159" s="1"/>
      <c r="M159" s="1"/>
      <c r="AQ159" s="576"/>
    </row>
    <row r="160" spans="1:43" ht="26.25" customHeight="1">
      <c r="A160" s="1"/>
      <c r="B160" s="1"/>
      <c r="C160" s="1"/>
      <c r="D160" s="576"/>
      <c r="E160" s="506"/>
      <c r="F160" s="1"/>
      <c r="G160" s="295"/>
      <c r="H160" s="1"/>
      <c r="I160" s="1"/>
      <c r="J160" s="507"/>
      <c r="K160" s="507"/>
      <c r="L160" s="1"/>
      <c r="M160" s="1"/>
      <c r="AQ160" s="576"/>
    </row>
    <row r="161" spans="1:43" ht="26.25" customHeight="1">
      <c r="A161" s="1"/>
      <c r="B161" s="1"/>
      <c r="C161" s="1"/>
      <c r="D161" s="576"/>
      <c r="E161" s="506"/>
      <c r="F161" s="1"/>
      <c r="G161" s="295"/>
      <c r="H161" s="1"/>
      <c r="I161" s="1"/>
      <c r="J161" s="507"/>
      <c r="K161" s="507"/>
      <c r="L161" s="1"/>
      <c r="M161" s="1"/>
      <c r="AQ161" s="576"/>
    </row>
    <row r="162" spans="1:43" ht="26.25" customHeight="1">
      <c r="A162" s="1"/>
      <c r="B162" s="1"/>
      <c r="C162" s="1"/>
      <c r="D162" s="576"/>
      <c r="E162" s="506"/>
      <c r="F162" s="1"/>
      <c r="G162" s="295"/>
      <c r="H162" s="1"/>
      <c r="I162" s="1"/>
      <c r="J162" s="507"/>
      <c r="K162" s="507"/>
      <c r="L162" s="1"/>
      <c r="M162" s="1"/>
      <c r="AQ162" s="576"/>
    </row>
    <row r="163" spans="1:43" ht="26.25" customHeight="1">
      <c r="A163" s="1"/>
      <c r="B163" s="1"/>
      <c r="C163" s="1"/>
      <c r="D163" s="576"/>
      <c r="E163" s="506"/>
      <c r="F163" s="1"/>
      <c r="G163" s="295"/>
      <c r="H163" s="1"/>
      <c r="I163" s="1"/>
      <c r="J163" s="507"/>
      <c r="K163" s="507"/>
      <c r="L163" s="1"/>
      <c r="M163" s="1"/>
      <c r="AQ163" s="576"/>
    </row>
    <row r="164" spans="1:43" ht="26.25" customHeight="1">
      <c r="A164" s="1"/>
      <c r="B164" s="1"/>
      <c r="C164" s="1"/>
      <c r="D164" s="576"/>
      <c r="E164" s="506"/>
      <c r="F164" s="1"/>
      <c r="G164" s="295"/>
      <c r="H164" s="1"/>
      <c r="I164" s="1"/>
      <c r="J164" s="507"/>
      <c r="K164" s="507"/>
      <c r="L164" s="1"/>
      <c r="M164" s="1"/>
      <c r="AQ164" s="576"/>
    </row>
    <row r="165" spans="1:43" ht="26.25" customHeight="1">
      <c r="A165" s="1"/>
      <c r="B165" s="1"/>
      <c r="C165" s="1"/>
      <c r="D165" s="576"/>
      <c r="E165" s="506"/>
      <c r="F165" s="1"/>
      <c r="G165" s="295"/>
      <c r="H165" s="1"/>
      <c r="I165" s="1"/>
      <c r="J165" s="507"/>
      <c r="K165" s="507"/>
      <c r="L165" s="1"/>
      <c r="M165" s="1"/>
      <c r="AQ165" s="576"/>
    </row>
    <row r="166" spans="1:43" ht="26.25" customHeight="1">
      <c r="A166" s="1"/>
      <c r="B166" s="1"/>
      <c r="C166" s="1"/>
      <c r="D166" s="576"/>
      <c r="E166" s="506"/>
      <c r="F166" s="1"/>
      <c r="G166" s="295"/>
      <c r="H166" s="1"/>
      <c r="I166" s="1"/>
      <c r="J166" s="507"/>
      <c r="K166" s="507"/>
      <c r="L166" s="1"/>
      <c r="M166" s="1"/>
      <c r="AQ166" s="576"/>
    </row>
    <row r="167" spans="1:43" ht="26.25" customHeight="1">
      <c r="A167" s="1"/>
      <c r="B167" s="1"/>
      <c r="C167" s="1"/>
      <c r="D167" s="576"/>
      <c r="E167" s="506"/>
      <c r="F167" s="1"/>
      <c r="G167" s="295"/>
      <c r="H167" s="1"/>
      <c r="I167" s="1"/>
      <c r="J167" s="507"/>
      <c r="K167" s="507"/>
      <c r="L167" s="1"/>
      <c r="M167" s="1"/>
      <c r="AQ167" s="576"/>
    </row>
    <row r="168" spans="1:43" ht="26.25" customHeight="1">
      <c r="A168" s="1"/>
      <c r="B168" s="1"/>
      <c r="C168" s="1"/>
      <c r="D168" s="576"/>
      <c r="E168" s="506"/>
      <c r="F168" s="1"/>
      <c r="G168" s="295"/>
      <c r="H168" s="1"/>
      <c r="I168" s="1"/>
      <c r="J168" s="507"/>
      <c r="K168" s="507"/>
      <c r="L168" s="1"/>
      <c r="M168" s="1"/>
      <c r="AQ168" s="576"/>
    </row>
    <row r="169" spans="1:43" ht="26.25" customHeight="1">
      <c r="A169" s="1"/>
      <c r="B169" s="1"/>
      <c r="C169" s="1"/>
      <c r="D169" s="576"/>
      <c r="E169" s="506"/>
      <c r="F169" s="1"/>
      <c r="G169" s="295"/>
      <c r="H169" s="1"/>
      <c r="I169" s="1"/>
      <c r="J169" s="507"/>
      <c r="K169" s="507"/>
      <c r="L169" s="1"/>
      <c r="M169" s="1"/>
      <c r="AQ169" s="576"/>
    </row>
    <row r="170" spans="1:43" ht="26.25" customHeight="1">
      <c r="A170" s="1"/>
      <c r="B170" s="1"/>
      <c r="C170" s="1"/>
      <c r="D170" s="576"/>
      <c r="E170" s="506"/>
      <c r="F170" s="1"/>
      <c r="G170" s="295"/>
      <c r="H170" s="1"/>
      <c r="I170" s="1"/>
      <c r="J170" s="507"/>
      <c r="K170" s="507"/>
      <c r="L170" s="1"/>
      <c r="M170" s="1"/>
      <c r="AQ170" s="576"/>
    </row>
    <row r="171" spans="1:43" ht="26.25" customHeight="1">
      <c r="A171" s="1"/>
      <c r="B171" s="1"/>
      <c r="C171" s="1"/>
      <c r="D171" s="576"/>
      <c r="E171" s="506"/>
      <c r="F171" s="1"/>
      <c r="G171" s="295"/>
      <c r="H171" s="1"/>
      <c r="I171" s="1"/>
      <c r="J171" s="507"/>
      <c r="K171" s="507"/>
      <c r="L171" s="1"/>
      <c r="M171" s="1"/>
      <c r="AQ171" s="576"/>
    </row>
    <row r="172" spans="1:43" ht="26.25" customHeight="1">
      <c r="A172" s="1"/>
      <c r="B172" s="1"/>
      <c r="C172" s="1"/>
      <c r="D172" s="576"/>
      <c r="E172" s="506"/>
      <c r="F172" s="1"/>
      <c r="G172" s="295"/>
      <c r="H172" s="1"/>
      <c r="I172" s="1"/>
      <c r="J172" s="507"/>
      <c r="K172" s="507"/>
      <c r="L172" s="1"/>
      <c r="M172" s="1"/>
      <c r="AQ172" s="576"/>
    </row>
    <row r="173" spans="1:43" ht="26.25" customHeight="1">
      <c r="A173" s="1"/>
      <c r="B173" s="1"/>
      <c r="C173" s="1"/>
      <c r="D173" s="576"/>
      <c r="E173" s="506"/>
      <c r="F173" s="1"/>
      <c r="G173" s="295"/>
      <c r="H173" s="1"/>
      <c r="I173" s="1"/>
      <c r="J173" s="507"/>
      <c r="K173" s="507"/>
      <c r="L173" s="1"/>
      <c r="M173" s="1"/>
      <c r="AQ173" s="576"/>
    </row>
    <row r="174" spans="1:43" ht="26.25" customHeight="1">
      <c r="A174" s="1"/>
      <c r="B174" s="1"/>
      <c r="C174" s="1"/>
      <c r="D174" s="576"/>
      <c r="E174" s="506"/>
      <c r="F174" s="1"/>
      <c r="G174" s="295"/>
      <c r="H174" s="1"/>
      <c r="I174" s="1"/>
      <c r="J174" s="507"/>
      <c r="K174" s="507"/>
      <c r="L174" s="1"/>
      <c r="M174" s="1"/>
      <c r="AQ174" s="576"/>
    </row>
    <row r="175" spans="1:43" ht="26.25" customHeight="1">
      <c r="A175" s="1"/>
      <c r="B175" s="1"/>
      <c r="C175" s="1"/>
      <c r="D175" s="576"/>
      <c r="E175" s="506"/>
      <c r="F175" s="1"/>
      <c r="G175" s="295"/>
      <c r="H175" s="1"/>
      <c r="I175" s="1"/>
      <c r="J175" s="507"/>
      <c r="K175" s="507"/>
      <c r="L175" s="1"/>
      <c r="M175" s="1"/>
      <c r="AQ175" s="576"/>
    </row>
    <row r="176" spans="1:43" ht="26.25" customHeight="1">
      <c r="A176" s="1"/>
      <c r="B176" s="1"/>
      <c r="C176" s="1"/>
      <c r="D176" s="576"/>
      <c r="E176" s="506"/>
      <c r="F176" s="1"/>
      <c r="G176" s="295"/>
      <c r="H176" s="1"/>
      <c r="I176" s="1"/>
      <c r="J176" s="507"/>
      <c r="K176" s="507"/>
      <c r="L176" s="1"/>
      <c r="M176" s="1"/>
      <c r="AQ176" s="576"/>
    </row>
    <row r="177" spans="1:43" ht="26.25" customHeight="1">
      <c r="A177" s="1"/>
      <c r="B177" s="1"/>
      <c r="C177" s="1"/>
      <c r="D177" s="576"/>
      <c r="E177" s="506"/>
      <c r="F177" s="1"/>
      <c r="G177" s="295"/>
      <c r="H177" s="1"/>
      <c r="I177" s="1"/>
      <c r="J177" s="507"/>
      <c r="K177" s="507"/>
      <c r="L177" s="1"/>
      <c r="M177" s="1"/>
      <c r="AQ177" s="576"/>
    </row>
    <row r="178" spans="1:43" ht="26.25" customHeight="1">
      <c r="A178" s="1"/>
      <c r="B178" s="1"/>
      <c r="C178" s="1"/>
      <c r="D178" s="576"/>
      <c r="E178" s="506"/>
      <c r="F178" s="1"/>
      <c r="G178" s="295"/>
      <c r="H178" s="1"/>
      <c r="I178" s="1"/>
      <c r="J178" s="507"/>
      <c r="K178" s="507"/>
      <c r="L178" s="1"/>
      <c r="M178" s="1"/>
      <c r="AQ178" s="576"/>
    </row>
    <row r="179" spans="1:43" ht="26.25" customHeight="1">
      <c r="A179" s="1"/>
      <c r="B179" s="1"/>
      <c r="C179" s="1"/>
      <c r="D179" s="576"/>
      <c r="E179" s="506"/>
      <c r="F179" s="1"/>
      <c r="G179" s="295"/>
      <c r="H179" s="1"/>
      <c r="I179" s="1"/>
      <c r="J179" s="507"/>
      <c r="K179" s="507"/>
      <c r="L179" s="1"/>
      <c r="M179" s="1"/>
      <c r="AQ179" s="576"/>
    </row>
    <row r="180" spans="1:43" ht="26.25" customHeight="1">
      <c r="A180" s="1"/>
      <c r="B180" s="1"/>
      <c r="C180" s="1"/>
      <c r="D180" s="576"/>
      <c r="E180" s="506"/>
      <c r="F180" s="1"/>
      <c r="G180" s="295"/>
      <c r="H180" s="1"/>
      <c r="I180" s="1"/>
      <c r="J180" s="507"/>
      <c r="K180" s="507"/>
      <c r="L180" s="1"/>
      <c r="M180" s="1"/>
      <c r="AQ180" s="576"/>
    </row>
    <row r="181" spans="1:43" ht="26.25" customHeight="1">
      <c r="A181" s="1"/>
      <c r="B181" s="1"/>
      <c r="C181" s="1"/>
      <c r="D181" s="576"/>
      <c r="E181" s="506"/>
      <c r="F181" s="1"/>
      <c r="G181" s="295"/>
      <c r="H181" s="1"/>
      <c r="I181" s="1"/>
      <c r="J181" s="507"/>
      <c r="K181" s="507"/>
      <c r="L181" s="1"/>
      <c r="M181" s="1"/>
      <c r="AQ181" s="576"/>
    </row>
    <row r="182" spans="1:43" ht="26.25" customHeight="1">
      <c r="A182" s="1"/>
      <c r="B182" s="1"/>
      <c r="C182" s="1"/>
      <c r="D182" s="576"/>
      <c r="E182" s="506"/>
      <c r="F182" s="1"/>
      <c r="G182" s="295"/>
      <c r="H182" s="1"/>
      <c r="I182" s="1"/>
      <c r="J182" s="507"/>
      <c r="K182" s="507"/>
      <c r="L182" s="1"/>
      <c r="M182" s="1"/>
      <c r="AQ182" s="576"/>
    </row>
    <row r="183" spans="1:43" ht="26.25" customHeight="1">
      <c r="A183" s="1"/>
      <c r="B183" s="1"/>
      <c r="C183" s="1"/>
      <c r="D183" s="576"/>
      <c r="E183" s="506"/>
      <c r="F183" s="1"/>
      <c r="G183" s="295"/>
      <c r="H183" s="1"/>
      <c r="I183" s="1"/>
      <c r="J183" s="507"/>
      <c r="K183" s="507"/>
      <c r="L183" s="1"/>
      <c r="M183" s="1"/>
      <c r="AQ183" s="576"/>
    </row>
    <row r="184" spans="1:43" ht="26.25" customHeight="1">
      <c r="A184" s="1"/>
      <c r="B184" s="1"/>
      <c r="C184" s="1"/>
      <c r="D184" s="576"/>
      <c r="E184" s="506"/>
      <c r="F184" s="1"/>
      <c r="G184" s="295"/>
      <c r="H184" s="1"/>
      <c r="I184" s="1"/>
      <c r="J184" s="507"/>
      <c r="K184" s="507"/>
      <c r="L184" s="1"/>
      <c r="M184" s="1"/>
      <c r="AQ184" s="576"/>
    </row>
    <row r="185" spans="1:43" ht="26.25" customHeight="1">
      <c r="A185" s="1"/>
      <c r="B185" s="1"/>
      <c r="C185" s="1"/>
      <c r="D185" s="576"/>
      <c r="E185" s="506"/>
      <c r="F185" s="1"/>
      <c r="G185" s="295"/>
      <c r="H185" s="1"/>
      <c r="I185" s="1"/>
      <c r="J185" s="507"/>
      <c r="K185" s="507"/>
      <c r="L185" s="1"/>
      <c r="M185" s="1"/>
      <c r="AQ185" s="576"/>
    </row>
    <row r="186" spans="1:43" ht="26.25" customHeight="1">
      <c r="A186" s="1"/>
      <c r="B186" s="1"/>
      <c r="C186" s="1"/>
      <c r="D186" s="576"/>
      <c r="E186" s="506"/>
      <c r="F186" s="1"/>
      <c r="G186" s="295"/>
      <c r="H186" s="1"/>
      <c r="I186" s="1"/>
      <c r="J186" s="507"/>
      <c r="K186" s="507"/>
      <c r="L186" s="1"/>
      <c r="M186" s="1"/>
      <c r="AQ186" s="576"/>
    </row>
    <row r="187" spans="1:43" ht="26.25" customHeight="1">
      <c r="A187" s="1"/>
      <c r="B187" s="1"/>
      <c r="C187" s="1"/>
      <c r="D187" s="576"/>
      <c r="E187" s="506"/>
      <c r="F187" s="1"/>
      <c r="G187" s="295"/>
      <c r="H187" s="1"/>
      <c r="I187" s="1"/>
      <c r="J187" s="507"/>
      <c r="K187" s="507"/>
      <c r="L187" s="1"/>
      <c r="M187" s="1"/>
      <c r="AQ187" s="576"/>
    </row>
    <row r="188" spans="1:43" ht="26.25" customHeight="1">
      <c r="A188" s="1"/>
      <c r="B188" s="1"/>
      <c r="C188" s="1"/>
      <c r="D188" s="576"/>
      <c r="E188" s="506"/>
      <c r="F188" s="1"/>
      <c r="G188" s="295"/>
      <c r="H188" s="1"/>
      <c r="I188" s="1"/>
      <c r="J188" s="507"/>
      <c r="K188" s="507"/>
      <c r="L188" s="1"/>
      <c r="M188" s="1"/>
      <c r="AQ188" s="576"/>
    </row>
    <row r="189" spans="1:43" ht="26.25" customHeight="1">
      <c r="A189" s="1"/>
      <c r="B189" s="1"/>
      <c r="C189" s="1"/>
      <c r="D189" s="576"/>
      <c r="E189" s="506"/>
      <c r="F189" s="1"/>
      <c r="G189" s="295"/>
      <c r="H189" s="1"/>
      <c r="I189" s="1"/>
      <c r="J189" s="507"/>
      <c r="K189" s="507"/>
      <c r="L189" s="1"/>
      <c r="M189" s="1"/>
      <c r="AQ189" s="576"/>
    </row>
    <row r="190" spans="1:43" ht="26.25" customHeight="1">
      <c r="A190" s="1"/>
      <c r="B190" s="1"/>
      <c r="C190" s="1"/>
      <c r="D190" s="576"/>
      <c r="E190" s="506"/>
      <c r="F190" s="1"/>
      <c r="G190" s="295"/>
      <c r="H190" s="1"/>
      <c r="I190" s="1"/>
      <c r="J190" s="507"/>
      <c r="K190" s="507"/>
      <c r="L190" s="1"/>
      <c r="M190" s="1"/>
      <c r="AQ190" s="576"/>
    </row>
    <row r="191" spans="1:43" ht="26.25" customHeight="1">
      <c r="A191" s="1"/>
      <c r="B191" s="1"/>
      <c r="C191" s="1"/>
      <c r="D191" s="576"/>
      <c r="E191" s="506"/>
      <c r="F191" s="1"/>
      <c r="G191" s="295"/>
      <c r="H191" s="1"/>
      <c r="I191" s="1"/>
      <c r="J191" s="507"/>
      <c r="K191" s="507"/>
      <c r="L191" s="1"/>
      <c r="M191" s="1"/>
      <c r="AQ191" s="576"/>
    </row>
    <row r="192" spans="1:43" ht="26.25" customHeight="1">
      <c r="A192" s="1"/>
      <c r="B192" s="1"/>
      <c r="C192" s="1"/>
      <c r="D192" s="576"/>
      <c r="E192" s="506"/>
      <c r="F192" s="1"/>
      <c r="G192" s="295"/>
      <c r="H192" s="1"/>
      <c r="I192" s="1"/>
      <c r="J192" s="507"/>
      <c r="K192" s="507"/>
      <c r="L192" s="1"/>
      <c r="M192" s="1"/>
      <c r="AQ192" s="576"/>
    </row>
    <row r="193" spans="1:43" ht="26.25" customHeight="1">
      <c r="A193" s="1"/>
      <c r="B193" s="1"/>
      <c r="C193" s="1"/>
      <c r="D193" s="576"/>
      <c r="E193" s="506"/>
      <c r="F193" s="1"/>
      <c r="G193" s="295"/>
      <c r="H193" s="1"/>
      <c r="I193" s="1"/>
      <c r="J193" s="507"/>
      <c r="K193" s="507"/>
      <c r="L193" s="1"/>
      <c r="M193" s="1"/>
      <c r="AQ193" s="576"/>
    </row>
    <row r="194" spans="1:43" ht="26.25" customHeight="1">
      <c r="A194" s="1"/>
      <c r="B194" s="1"/>
      <c r="C194" s="1"/>
      <c r="D194" s="576"/>
      <c r="E194" s="506"/>
      <c r="F194" s="1"/>
      <c r="G194" s="295"/>
      <c r="H194" s="1"/>
      <c r="I194" s="1"/>
      <c r="J194" s="507"/>
      <c r="K194" s="507"/>
      <c r="L194" s="1"/>
      <c r="M194" s="1"/>
      <c r="AQ194" s="576"/>
    </row>
    <row r="195" spans="1:43" ht="26.25" customHeight="1">
      <c r="A195" s="1"/>
      <c r="B195" s="1"/>
      <c r="C195" s="1"/>
      <c r="D195" s="576"/>
      <c r="E195" s="506"/>
      <c r="F195" s="1"/>
      <c r="G195" s="295"/>
      <c r="H195" s="1"/>
      <c r="I195" s="1"/>
      <c r="J195" s="507"/>
      <c r="K195" s="507"/>
      <c r="L195" s="1"/>
      <c r="M195" s="1"/>
      <c r="AQ195" s="576"/>
    </row>
    <row r="196" spans="1:43" ht="26.25" customHeight="1">
      <c r="A196" s="1"/>
      <c r="B196" s="1"/>
      <c r="C196" s="1"/>
      <c r="D196" s="576"/>
      <c r="E196" s="506"/>
      <c r="F196" s="1"/>
      <c r="G196" s="295"/>
      <c r="H196" s="1"/>
      <c r="I196" s="1"/>
      <c r="J196" s="507"/>
      <c r="K196" s="507"/>
      <c r="L196" s="1"/>
      <c r="M196" s="1"/>
      <c r="AQ196" s="576"/>
    </row>
    <row r="197" spans="1:43" ht="26.25" customHeight="1">
      <c r="A197" s="1"/>
      <c r="B197" s="1"/>
      <c r="C197" s="1"/>
      <c r="D197" s="576"/>
      <c r="E197" s="506"/>
      <c r="F197" s="1"/>
      <c r="G197" s="295"/>
      <c r="H197" s="1"/>
      <c r="I197" s="1"/>
      <c r="J197" s="507"/>
      <c r="K197" s="507"/>
      <c r="L197" s="1"/>
      <c r="M197" s="1"/>
      <c r="AQ197" s="576"/>
    </row>
    <row r="198" spans="1:43" ht="26.25" customHeight="1">
      <c r="A198" s="1"/>
      <c r="B198" s="1"/>
      <c r="C198" s="1"/>
      <c r="D198" s="576"/>
      <c r="E198" s="506"/>
      <c r="F198" s="1"/>
      <c r="G198" s="295"/>
      <c r="H198" s="1"/>
      <c r="I198" s="1"/>
      <c r="J198" s="507"/>
      <c r="K198" s="507"/>
      <c r="L198" s="1"/>
      <c r="M198" s="1"/>
      <c r="AQ198" s="576"/>
    </row>
    <row r="199" spans="1:43" ht="26.25" customHeight="1">
      <c r="A199" s="1"/>
      <c r="B199" s="1"/>
      <c r="C199" s="1"/>
      <c r="D199" s="576"/>
      <c r="E199" s="506"/>
      <c r="F199" s="1"/>
      <c r="G199" s="295"/>
      <c r="H199" s="1"/>
      <c r="I199" s="1"/>
      <c r="J199" s="507"/>
      <c r="K199" s="507"/>
      <c r="L199" s="1"/>
      <c r="M199" s="1"/>
      <c r="AQ199" s="576"/>
    </row>
    <row r="200" spans="1:43" ht="26.25" customHeight="1">
      <c r="A200" s="1"/>
      <c r="B200" s="1"/>
      <c r="C200" s="1"/>
      <c r="D200" s="576"/>
      <c r="E200" s="506"/>
      <c r="F200" s="1"/>
      <c r="G200" s="295"/>
      <c r="H200" s="1"/>
      <c r="I200" s="1"/>
      <c r="J200" s="507"/>
      <c r="K200" s="507"/>
      <c r="L200" s="1"/>
      <c r="M200" s="1"/>
      <c r="AQ200" s="576"/>
    </row>
    <row r="201" spans="1:43" ht="26.25" customHeight="1">
      <c r="A201" s="1"/>
      <c r="B201" s="1"/>
      <c r="C201" s="1"/>
      <c r="D201" s="576"/>
      <c r="E201" s="506"/>
      <c r="F201" s="1"/>
      <c r="G201" s="295"/>
      <c r="H201" s="1"/>
      <c r="I201" s="1"/>
      <c r="J201" s="507"/>
      <c r="K201" s="507"/>
      <c r="L201" s="1"/>
      <c r="M201" s="1"/>
      <c r="AQ201" s="576"/>
    </row>
    <row r="202" spans="1:43" ht="26.25" customHeight="1">
      <c r="A202" s="1"/>
      <c r="B202" s="1"/>
      <c r="C202" s="1"/>
      <c r="D202" s="576"/>
      <c r="E202" s="506"/>
      <c r="F202" s="1"/>
      <c r="G202" s="295"/>
      <c r="H202" s="1"/>
      <c r="I202" s="1"/>
      <c r="J202" s="507"/>
      <c r="K202" s="507"/>
      <c r="L202" s="1"/>
      <c r="M202" s="1"/>
      <c r="AQ202" s="576"/>
    </row>
    <row r="203" spans="1:43" ht="26.25" customHeight="1">
      <c r="A203" s="1"/>
      <c r="B203" s="1"/>
      <c r="C203" s="1"/>
      <c r="D203" s="576"/>
      <c r="E203" s="506"/>
      <c r="F203" s="1"/>
      <c r="G203" s="295"/>
      <c r="H203" s="1"/>
      <c r="I203" s="1"/>
      <c r="J203" s="507"/>
      <c r="K203" s="507"/>
      <c r="L203" s="1"/>
      <c r="M203" s="1"/>
      <c r="AQ203" s="576"/>
    </row>
    <row r="204" spans="1:43" ht="26.25" customHeight="1">
      <c r="A204" s="1"/>
      <c r="B204" s="1"/>
      <c r="C204" s="1"/>
      <c r="D204" s="576"/>
      <c r="E204" s="506"/>
      <c r="F204" s="1"/>
      <c r="G204" s="295"/>
      <c r="H204" s="1"/>
      <c r="I204" s="1"/>
      <c r="J204" s="507"/>
      <c r="K204" s="507"/>
      <c r="L204" s="1"/>
      <c r="M204" s="1"/>
      <c r="AQ204" s="576"/>
    </row>
    <row r="205" spans="1:43" ht="26.25" customHeight="1">
      <c r="A205" s="1"/>
      <c r="B205" s="1"/>
      <c r="C205" s="1"/>
      <c r="D205" s="576"/>
      <c r="E205" s="506"/>
      <c r="F205" s="1"/>
      <c r="G205" s="295"/>
      <c r="H205" s="1"/>
      <c r="I205" s="1"/>
      <c r="J205" s="507"/>
      <c r="K205" s="507"/>
      <c r="L205" s="1"/>
      <c r="M205" s="1"/>
      <c r="AQ205" s="576"/>
    </row>
    <row r="206" spans="1:43" ht="26.25" customHeight="1">
      <c r="A206" s="1"/>
      <c r="B206" s="1"/>
      <c r="C206" s="1"/>
      <c r="D206" s="576"/>
      <c r="E206" s="506"/>
      <c r="F206" s="1"/>
      <c r="G206" s="295"/>
      <c r="H206" s="1"/>
      <c r="I206" s="1"/>
      <c r="J206" s="507"/>
      <c r="K206" s="507"/>
      <c r="L206" s="1"/>
      <c r="M206" s="1"/>
      <c r="AQ206" s="576"/>
    </row>
    <row r="207" spans="1:43" ht="26.25" customHeight="1">
      <c r="A207" s="1"/>
      <c r="B207" s="1"/>
      <c r="C207" s="1"/>
      <c r="D207" s="576"/>
      <c r="E207" s="506"/>
      <c r="F207" s="1"/>
      <c r="G207" s="295"/>
      <c r="H207" s="1"/>
      <c r="I207" s="1"/>
      <c r="J207" s="507"/>
      <c r="K207" s="507"/>
      <c r="L207" s="1"/>
      <c r="M207" s="1"/>
      <c r="AQ207" s="576"/>
    </row>
    <row r="208" spans="1:43" ht="26.25" customHeight="1">
      <c r="A208" s="1"/>
      <c r="B208" s="1"/>
      <c r="C208" s="1"/>
      <c r="D208" s="576"/>
      <c r="E208" s="506"/>
      <c r="F208" s="1"/>
      <c r="G208" s="295"/>
      <c r="H208" s="1"/>
      <c r="I208" s="1"/>
      <c r="J208" s="507"/>
      <c r="K208" s="507"/>
      <c r="L208" s="1"/>
      <c r="M208" s="1"/>
      <c r="AQ208" s="576"/>
    </row>
    <row r="209" spans="1:43" ht="26.25" customHeight="1">
      <c r="A209" s="1"/>
      <c r="B209" s="1"/>
      <c r="C209" s="1"/>
      <c r="D209" s="576"/>
      <c r="E209" s="506"/>
      <c r="F209" s="1"/>
      <c r="G209" s="295"/>
      <c r="H209" s="1"/>
      <c r="I209" s="1"/>
      <c r="J209" s="507"/>
      <c r="K209" s="507"/>
      <c r="L209" s="1"/>
      <c r="M209" s="1"/>
      <c r="AQ209" s="576"/>
    </row>
    <row r="210" spans="1:43" ht="26.25" customHeight="1">
      <c r="A210" s="1"/>
      <c r="B210" s="1"/>
      <c r="C210" s="1"/>
      <c r="D210" s="576"/>
      <c r="E210" s="506"/>
      <c r="F210" s="1"/>
      <c r="G210" s="295"/>
      <c r="H210" s="1"/>
      <c r="I210" s="1"/>
      <c r="J210" s="507"/>
      <c r="K210" s="507"/>
      <c r="L210" s="1"/>
      <c r="M210" s="1"/>
      <c r="AQ210" s="576"/>
    </row>
    <row r="211" spans="1:43" ht="26.25" customHeight="1">
      <c r="A211" s="1"/>
      <c r="B211" s="1"/>
      <c r="C211" s="1"/>
      <c r="D211" s="576"/>
      <c r="E211" s="506"/>
      <c r="F211" s="1"/>
      <c r="G211" s="295"/>
      <c r="H211" s="1"/>
      <c r="I211" s="1"/>
      <c r="J211" s="507"/>
      <c r="K211" s="507"/>
      <c r="L211" s="1"/>
      <c r="M211" s="1"/>
      <c r="AQ211" s="576"/>
    </row>
    <row r="212" spans="1:43" ht="26.25" customHeight="1">
      <c r="A212" s="1"/>
      <c r="B212" s="1"/>
      <c r="C212" s="1"/>
      <c r="D212" s="576"/>
      <c r="E212" s="506"/>
      <c r="F212" s="1"/>
      <c r="G212" s="295"/>
      <c r="H212" s="1"/>
      <c r="I212" s="1"/>
      <c r="J212" s="507"/>
      <c r="K212" s="507"/>
      <c r="L212" s="1"/>
      <c r="M212" s="1"/>
      <c r="AQ212" s="576"/>
    </row>
    <row r="213" spans="1:43" ht="26.25" customHeight="1">
      <c r="A213" s="1"/>
      <c r="B213" s="1"/>
      <c r="C213" s="1"/>
      <c r="D213" s="576"/>
      <c r="E213" s="506"/>
      <c r="F213" s="1"/>
      <c r="G213" s="295"/>
      <c r="H213" s="1"/>
      <c r="I213" s="1"/>
      <c r="J213" s="507"/>
      <c r="K213" s="507"/>
      <c r="L213" s="1"/>
      <c r="M213" s="1"/>
      <c r="AQ213" s="576"/>
    </row>
    <row r="214" spans="1:43" ht="26.25" customHeight="1">
      <c r="A214" s="1"/>
      <c r="B214" s="1"/>
      <c r="C214" s="1"/>
      <c r="D214" s="576"/>
      <c r="E214" s="506"/>
      <c r="F214" s="1"/>
      <c r="G214" s="295"/>
      <c r="H214" s="1"/>
      <c r="I214" s="1"/>
      <c r="J214" s="507"/>
      <c r="K214" s="507"/>
      <c r="L214" s="1"/>
      <c r="M214" s="1"/>
      <c r="AQ214" s="576"/>
    </row>
    <row r="215" spans="1:43" ht="26.25" customHeight="1">
      <c r="A215" s="1"/>
      <c r="B215" s="1"/>
      <c r="C215" s="1"/>
      <c r="D215" s="576"/>
      <c r="E215" s="506"/>
      <c r="F215" s="1"/>
      <c r="G215" s="295"/>
      <c r="H215" s="1"/>
      <c r="I215" s="1"/>
      <c r="J215" s="507"/>
      <c r="K215" s="507"/>
      <c r="L215" s="1"/>
      <c r="M215" s="1"/>
      <c r="AQ215" s="576"/>
    </row>
    <row r="216" spans="1:43" ht="26.25" customHeight="1">
      <c r="A216" s="1"/>
      <c r="B216" s="1"/>
      <c r="C216" s="1"/>
      <c r="D216" s="576"/>
      <c r="E216" s="506"/>
      <c r="F216" s="1"/>
      <c r="G216" s="295"/>
      <c r="H216" s="1"/>
      <c r="I216" s="1"/>
      <c r="J216" s="507"/>
      <c r="K216" s="507"/>
      <c r="L216" s="1"/>
      <c r="M216" s="1"/>
      <c r="AQ216" s="576"/>
    </row>
    <row r="217" spans="1:43" ht="26.25" customHeight="1">
      <c r="A217" s="1"/>
      <c r="B217" s="1"/>
      <c r="C217" s="1"/>
      <c r="D217" s="576"/>
      <c r="E217" s="506"/>
      <c r="F217" s="1"/>
      <c r="G217" s="295"/>
      <c r="H217" s="1"/>
      <c r="I217" s="1"/>
      <c r="J217" s="507"/>
      <c r="K217" s="507"/>
      <c r="L217" s="1"/>
      <c r="M217" s="1"/>
      <c r="AQ217" s="576"/>
    </row>
    <row r="218" spans="1:43" ht="26.25" customHeight="1">
      <c r="A218" s="1"/>
      <c r="B218" s="1"/>
      <c r="C218" s="1"/>
      <c r="D218" s="576"/>
      <c r="E218" s="506"/>
      <c r="F218" s="1"/>
      <c r="G218" s="295"/>
      <c r="H218" s="1"/>
      <c r="I218" s="1"/>
      <c r="J218" s="507"/>
      <c r="K218" s="507"/>
      <c r="L218" s="1"/>
      <c r="M218" s="1"/>
      <c r="AQ218" s="576"/>
    </row>
    <row r="219" spans="1:43" ht="26.25" customHeight="1">
      <c r="A219" s="1"/>
      <c r="B219" s="1"/>
      <c r="C219" s="1"/>
      <c r="D219" s="576"/>
      <c r="E219" s="506"/>
      <c r="F219" s="1"/>
      <c r="G219" s="295"/>
      <c r="H219" s="1"/>
      <c r="I219" s="1"/>
      <c r="J219" s="507"/>
      <c r="K219" s="507"/>
      <c r="L219" s="1"/>
      <c r="M219" s="1"/>
      <c r="AQ219" s="576"/>
    </row>
    <row r="220" spans="1:43" ht="26.25" customHeight="1">
      <c r="A220" s="1"/>
      <c r="B220" s="1"/>
      <c r="C220" s="1"/>
      <c r="D220" s="576"/>
      <c r="E220" s="506"/>
      <c r="F220" s="1"/>
      <c r="G220" s="295"/>
      <c r="H220" s="1"/>
      <c r="I220" s="1"/>
      <c r="J220" s="507"/>
      <c r="K220" s="507"/>
      <c r="L220" s="1"/>
      <c r="M220" s="1"/>
      <c r="AQ220" s="576"/>
    </row>
    <row r="221" spans="1:43" ht="26.25" customHeight="1">
      <c r="A221" s="1"/>
      <c r="B221" s="1"/>
      <c r="C221" s="1"/>
      <c r="D221" s="576"/>
      <c r="E221" s="506"/>
      <c r="F221" s="1"/>
      <c r="G221" s="295"/>
      <c r="H221" s="1"/>
      <c r="I221" s="1"/>
      <c r="J221" s="507"/>
      <c r="K221" s="507"/>
      <c r="L221" s="1"/>
      <c r="M221" s="1"/>
      <c r="AQ221" s="576"/>
    </row>
    <row r="222" spans="1:43" ht="26.25" customHeight="1">
      <c r="A222" s="1"/>
      <c r="B222" s="1"/>
      <c r="C222" s="1"/>
      <c r="D222" s="576"/>
      <c r="E222" s="506"/>
      <c r="F222" s="1"/>
      <c r="G222" s="295"/>
      <c r="H222" s="1"/>
      <c r="I222" s="1"/>
      <c r="J222" s="507"/>
      <c r="K222" s="507"/>
      <c r="L222" s="1"/>
      <c r="M222" s="1"/>
      <c r="AQ222" s="576"/>
    </row>
    <row r="223" spans="1:43" ht="26.25" customHeight="1">
      <c r="A223" s="1"/>
      <c r="B223" s="1"/>
      <c r="C223" s="1"/>
      <c r="D223" s="576"/>
      <c r="E223" s="506"/>
      <c r="F223" s="1"/>
      <c r="G223" s="295"/>
      <c r="H223" s="1"/>
      <c r="I223" s="1"/>
      <c r="J223" s="507"/>
      <c r="K223" s="507"/>
      <c r="L223" s="1"/>
      <c r="M223" s="1"/>
      <c r="AQ223" s="576"/>
    </row>
    <row r="224" spans="1:43" ht="26.25" customHeight="1">
      <c r="A224" s="1"/>
      <c r="B224" s="1"/>
      <c r="C224" s="1"/>
      <c r="D224" s="576"/>
      <c r="E224" s="506"/>
      <c r="F224" s="1"/>
      <c r="G224" s="295"/>
      <c r="H224" s="1"/>
      <c r="I224" s="1"/>
      <c r="J224" s="507"/>
      <c r="K224" s="507"/>
      <c r="L224" s="1"/>
      <c r="M224" s="1"/>
      <c r="AQ224" s="576"/>
    </row>
    <row r="225" spans="1:43" ht="26.25" customHeight="1">
      <c r="A225" s="1"/>
      <c r="B225" s="1"/>
      <c r="C225" s="1"/>
      <c r="D225" s="576"/>
      <c r="E225" s="506"/>
      <c r="F225" s="1"/>
      <c r="G225" s="295"/>
      <c r="H225" s="1"/>
      <c r="I225" s="1"/>
      <c r="J225" s="507"/>
      <c r="K225" s="507"/>
      <c r="L225" s="1"/>
      <c r="M225" s="1"/>
      <c r="AQ225" s="576"/>
    </row>
    <row r="226" spans="1:43" ht="26.25" customHeight="1">
      <c r="A226" s="1"/>
      <c r="B226" s="1"/>
      <c r="C226" s="1"/>
      <c r="D226" s="576"/>
      <c r="E226" s="506"/>
      <c r="F226" s="1"/>
      <c r="G226" s="295"/>
      <c r="H226" s="1"/>
      <c r="I226" s="1"/>
      <c r="J226" s="507"/>
      <c r="K226" s="507"/>
      <c r="L226" s="1"/>
      <c r="M226" s="1"/>
      <c r="AQ226" s="576"/>
    </row>
    <row r="227" spans="1:43" ht="26.25" customHeight="1">
      <c r="A227" s="1"/>
      <c r="B227" s="1"/>
      <c r="C227" s="1"/>
      <c r="D227" s="576"/>
      <c r="E227" s="506"/>
      <c r="F227" s="1"/>
      <c r="G227" s="295"/>
      <c r="H227" s="1"/>
      <c r="I227" s="1"/>
      <c r="J227" s="507"/>
      <c r="K227" s="507"/>
      <c r="L227" s="1"/>
      <c r="M227" s="1"/>
      <c r="AQ227" s="576"/>
    </row>
    <row r="228" spans="1:43" ht="26.25" customHeight="1">
      <c r="A228" s="1"/>
      <c r="B228" s="1"/>
      <c r="C228" s="1"/>
      <c r="D228" s="576"/>
      <c r="E228" s="506"/>
      <c r="F228" s="1"/>
      <c r="G228" s="295"/>
      <c r="H228" s="1"/>
      <c r="I228" s="1"/>
      <c r="J228" s="507"/>
      <c r="K228" s="507"/>
      <c r="L228" s="1"/>
      <c r="M228" s="1"/>
      <c r="AQ228" s="576"/>
    </row>
    <row r="229" spans="1:43" ht="26.25" customHeight="1">
      <c r="A229" s="1"/>
      <c r="B229" s="1"/>
      <c r="C229" s="1"/>
      <c r="D229" s="576"/>
      <c r="E229" s="506"/>
      <c r="F229" s="1"/>
      <c r="G229" s="295"/>
      <c r="H229" s="1"/>
      <c r="I229" s="1"/>
      <c r="J229" s="507"/>
      <c r="K229" s="507"/>
      <c r="L229" s="1"/>
      <c r="M229" s="1"/>
      <c r="AQ229" s="576"/>
    </row>
    <row r="230" spans="1:43" ht="26.25" customHeight="1">
      <c r="A230" s="1"/>
      <c r="B230" s="1"/>
      <c r="C230" s="1"/>
      <c r="D230" s="576"/>
      <c r="E230" s="506"/>
      <c r="F230" s="1"/>
      <c r="G230" s="295"/>
      <c r="H230" s="1"/>
      <c r="I230" s="1"/>
      <c r="J230" s="507"/>
      <c r="K230" s="507"/>
      <c r="L230" s="1"/>
      <c r="M230" s="1"/>
      <c r="AQ230" s="576"/>
    </row>
    <row r="231" spans="1:43" ht="26.25" customHeight="1">
      <c r="A231" s="1"/>
      <c r="B231" s="1"/>
      <c r="C231" s="1"/>
      <c r="D231" s="576"/>
      <c r="E231" s="506"/>
      <c r="F231" s="1"/>
      <c r="G231" s="295"/>
      <c r="H231" s="1"/>
      <c r="I231" s="1"/>
      <c r="J231" s="507"/>
      <c r="K231" s="507"/>
      <c r="L231" s="1"/>
      <c r="M231" s="1"/>
      <c r="AQ231" s="576"/>
    </row>
    <row r="232" spans="1:43" ht="26.25" customHeight="1">
      <c r="A232" s="1"/>
      <c r="B232" s="1"/>
      <c r="C232" s="1"/>
      <c r="D232" s="576"/>
      <c r="E232" s="506"/>
      <c r="F232" s="1"/>
      <c r="G232" s="295"/>
      <c r="H232" s="1"/>
      <c r="I232" s="1"/>
      <c r="J232" s="507"/>
      <c r="K232" s="507"/>
      <c r="L232" s="1"/>
      <c r="M232" s="1"/>
      <c r="AQ232" s="576"/>
    </row>
    <row r="233" spans="1:43" ht="26.25" customHeight="1">
      <c r="A233" s="1"/>
      <c r="B233" s="1"/>
      <c r="C233" s="1"/>
      <c r="D233" s="576"/>
      <c r="E233" s="506"/>
      <c r="F233" s="1"/>
      <c r="G233" s="295"/>
      <c r="H233" s="1"/>
      <c r="I233" s="1"/>
      <c r="J233" s="507"/>
      <c r="K233" s="507"/>
      <c r="L233" s="1"/>
      <c r="M233" s="1"/>
      <c r="AQ233" s="576"/>
    </row>
    <row r="234" spans="1:43" ht="26.25" customHeight="1">
      <c r="A234" s="1"/>
      <c r="B234" s="1"/>
      <c r="C234" s="1"/>
      <c r="D234" s="576"/>
      <c r="E234" s="506"/>
      <c r="F234" s="1"/>
      <c r="G234" s="295"/>
      <c r="H234" s="1"/>
      <c r="I234" s="1"/>
      <c r="J234" s="507"/>
      <c r="K234" s="507"/>
      <c r="L234" s="1"/>
      <c r="M234" s="1"/>
      <c r="AQ234" s="576"/>
    </row>
    <row r="235" spans="1:43" ht="26.25" customHeight="1">
      <c r="A235" s="1"/>
      <c r="B235" s="1"/>
      <c r="C235" s="1"/>
      <c r="D235" s="576"/>
      <c r="E235" s="506"/>
      <c r="F235" s="1"/>
      <c r="G235" s="295"/>
      <c r="H235" s="1"/>
      <c r="I235" s="1"/>
      <c r="J235" s="507"/>
      <c r="K235" s="507"/>
      <c r="L235" s="1"/>
      <c r="M235" s="1"/>
      <c r="AQ235" s="576"/>
    </row>
    <row r="236" spans="1:43" ht="26.25" customHeight="1">
      <c r="A236" s="1"/>
      <c r="B236" s="1"/>
      <c r="C236" s="1"/>
      <c r="D236" s="576"/>
      <c r="E236" s="506"/>
      <c r="F236" s="1"/>
      <c r="G236" s="295"/>
      <c r="H236" s="1"/>
      <c r="I236" s="1"/>
      <c r="J236" s="507"/>
      <c r="K236" s="507"/>
      <c r="L236" s="1"/>
      <c r="M236" s="1"/>
      <c r="AQ236" s="576"/>
    </row>
    <row r="237" spans="1:43" ht="26.25" customHeight="1">
      <c r="A237" s="1"/>
      <c r="B237" s="1"/>
      <c r="C237" s="1"/>
      <c r="D237" s="576"/>
      <c r="E237" s="506"/>
      <c r="F237" s="1"/>
      <c r="G237" s="295"/>
      <c r="H237" s="1"/>
      <c r="I237" s="1"/>
      <c r="J237" s="507"/>
      <c r="K237" s="507"/>
      <c r="L237" s="1"/>
      <c r="M237" s="1"/>
      <c r="AQ237" s="576"/>
    </row>
    <row r="238" spans="1:43" ht="26.25" customHeight="1">
      <c r="A238" s="1"/>
      <c r="B238" s="1"/>
      <c r="C238" s="1"/>
      <c r="D238" s="576"/>
      <c r="E238" s="506"/>
      <c r="F238" s="1"/>
      <c r="G238" s="295"/>
      <c r="H238" s="1"/>
      <c r="I238" s="1"/>
      <c r="J238" s="507"/>
      <c r="K238" s="507"/>
      <c r="L238" s="1"/>
      <c r="M238" s="1"/>
      <c r="AQ238" s="576"/>
    </row>
    <row r="239" spans="1:43" ht="26.25" customHeight="1">
      <c r="A239" s="1"/>
      <c r="B239" s="1"/>
      <c r="C239" s="1"/>
      <c r="D239" s="576"/>
      <c r="E239" s="506"/>
      <c r="F239" s="1"/>
      <c r="G239" s="295"/>
      <c r="H239" s="1"/>
      <c r="I239" s="1"/>
      <c r="J239" s="507"/>
      <c r="K239" s="507"/>
      <c r="L239" s="1"/>
      <c r="M239" s="1"/>
      <c r="AQ239" s="576"/>
    </row>
    <row r="240" spans="1:43" ht="26.25" customHeight="1">
      <c r="A240" s="1"/>
      <c r="B240" s="1"/>
      <c r="C240" s="1"/>
      <c r="D240" s="576"/>
      <c r="E240" s="506"/>
      <c r="F240" s="1"/>
      <c r="G240" s="295"/>
      <c r="H240" s="1"/>
      <c r="I240" s="1"/>
      <c r="J240" s="507"/>
      <c r="K240" s="507"/>
      <c r="L240" s="1"/>
      <c r="M240" s="1"/>
      <c r="AQ240" s="576"/>
    </row>
    <row r="241" spans="1:43" ht="26.25" customHeight="1">
      <c r="A241" s="1"/>
      <c r="B241" s="1"/>
      <c r="C241" s="1"/>
      <c r="D241" s="576"/>
      <c r="E241" s="506"/>
      <c r="F241" s="1"/>
      <c r="G241" s="295"/>
      <c r="H241" s="1"/>
      <c r="I241" s="1"/>
      <c r="J241" s="507"/>
      <c r="K241" s="507"/>
      <c r="L241" s="1"/>
      <c r="M241" s="1"/>
      <c r="AQ241" s="576"/>
    </row>
    <row r="242" spans="1:43" ht="26.25" customHeight="1">
      <c r="A242" s="1"/>
      <c r="B242" s="1"/>
      <c r="C242" s="1"/>
      <c r="D242" s="576"/>
      <c r="E242" s="506"/>
      <c r="F242" s="1"/>
      <c r="G242" s="295"/>
      <c r="H242" s="1"/>
      <c r="I242" s="1"/>
      <c r="J242" s="507"/>
      <c r="K242" s="507"/>
      <c r="L242" s="1"/>
      <c r="M242" s="1"/>
      <c r="AQ242" s="576"/>
    </row>
    <row r="243" spans="1:43" ht="26.25" customHeight="1">
      <c r="A243" s="1"/>
      <c r="B243" s="1"/>
      <c r="C243" s="1"/>
      <c r="D243" s="576"/>
      <c r="E243" s="506"/>
      <c r="F243" s="1"/>
      <c r="G243" s="295"/>
      <c r="H243" s="1"/>
      <c r="I243" s="1"/>
      <c r="J243" s="507"/>
      <c r="K243" s="507"/>
      <c r="L243" s="1"/>
      <c r="M243" s="1"/>
      <c r="AQ243" s="576"/>
    </row>
    <row r="244" spans="1:43" ht="26.25" customHeight="1">
      <c r="A244" s="1"/>
      <c r="B244" s="1"/>
      <c r="C244" s="1"/>
      <c r="D244" s="576"/>
      <c r="E244" s="506"/>
      <c r="F244" s="1"/>
      <c r="G244" s="295"/>
      <c r="H244" s="1"/>
      <c r="I244" s="1"/>
      <c r="J244" s="507"/>
      <c r="K244" s="507"/>
      <c r="L244" s="1"/>
      <c r="M244" s="1"/>
      <c r="AQ244" s="576"/>
    </row>
    <row r="245" spans="1:43" ht="26.25" customHeight="1">
      <c r="A245" s="1"/>
      <c r="B245" s="1"/>
      <c r="C245" s="1"/>
      <c r="D245" s="576"/>
      <c r="E245" s="506"/>
      <c r="F245" s="1"/>
      <c r="G245" s="295"/>
      <c r="H245" s="1"/>
      <c r="I245" s="1"/>
      <c r="J245" s="507"/>
      <c r="K245" s="507"/>
      <c r="L245" s="1"/>
      <c r="M245" s="1"/>
      <c r="AQ245" s="576"/>
    </row>
    <row r="246" spans="1:43" ht="26.25" customHeight="1">
      <c r="A246" s="1"/>
      <c r="B246" s="1"/>
      <c r="C246" s="1"/>
      <c r="D246" s="576"/>
      <c r="E246" s="506"/>
      <c r="F246" s="1"/>
      <c r="G246" s="295"/>
      <c r="H246" s="1"/>
      <c r="I246" s="1"/>
      <c r="J246" s="507"/>
      <c r="K246" s="507"/>
      <c r="L246" s="1"/>
      <c r="M246" s="1"/>
      <c r="AQ246" s="576"/>
    </row>
    <row r="247" spans="1:43" ht="26.25" customHeight="1">
      <c r="A247" s="1"/>
      <c r="B247" s="1"/>
      <c r="C247" s="1"/>
      <c r="D247" s="576"/>
      <c r="E247" s="506"/>
      <c r="F247" s="1"/>
      <c r="G247" s="295"/>
      <c r="H247" s="1"/>
      <c r="I247" s="1"/>
      <c r="J247" s="507"/>
      <c r="K247" s="507"/>
      <c r="L247" s="1"/>
      <c r="M247" s="1"/>
      <c r="AQ247" s="576"/>
    </row>
    <row r="248" spans="1:43" ht="26.25" customHeight="1">
      <c r="A248" s="1"/>
      <c r="B248" s="1"/>
      <c r="C248" s="1"/>
      <c r="D248" s="576"/>
      <c r="E248" s="506"/>
      <c r="F248" s="1"/>
      <c r="G248" s="295"/>
      <c r="H248" s="1"/>
      <c r="I248" s="1"/>
      <c r="J248" s="507"/>
      <c r="K248" s="507"/>
      <c r="L248" s="1"/>
      <c r="M248" s="1"/>
      <c r="AQ248" s="576"/>
    </row>
    <row r="249" spans="1:43" ht="26.25" customHeight="1">
      <c r="A249" s="1"/>
      <c r="B249" s="1"/>
      <c r="C249" s="1"/>
      <c r="D249" s="576"/>
      <c r="E249" s="506"/>
      <c r="F249" s="1"/>
      <c r="G249" s="295"/>
      <c r="H249" s="1"/>
      <c r="I249" s="1"/>
      <c r="J249" s="507"/>
      <c r="K249" s="507"/>
      <c r="L249" s="1"/>
      <c r="M249" s="1"/>
      <c r="AQ249" s="576"/>
    </row>
    <row r="250" spans="1:43" ht="26.25" customHeight="1">
      <c r="A250" s="1"/>
      <c r="B250" s="1"/>
      <c r="C250" s="1"/>
      <c r="D250" s="576"/>
      <c r="E250" s="506"/>
      <c r="F250" s="1"/>
      <c r="G250" s="295"/>
      <c r="H250" s="1"/>
      <c r="I250" s="1"/>
      <c r="J250" s="507"/>
      <c r="K250" s="507"/>
      <c r="L250" s="1"/>
      <c r="M250" s="1"/>
      <c r="AQ250" s="576"/>
    </row>
  </sheetData>
  <sheetProtection/>
  <mergeCells count="2">
    <mergeCell ref="N5:O5"/>
    <mergeCell ref="N6:O6"/>
  </mergeCells>
  <printOptions/>
  <pageMargins left="0.7874015748031497" right="0.2362204724409449" top="0.6692913385826772" bottom="0.2362204724409449" header="0.5118110236220472" footer="0.4724409448818898"/>
  <pageSetup fitToHeight="1" fitToWidth="1" horizontalDpi="600" verticalDpi="600" orientation="landscape" paperSize="8" scale="49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漁獲管理情報処理システム</dc:creator>
  <cp:keywords/>
  <dc:description/>
  <cp:lastModifiedBy>宮城県</cp:lastModifiedBy>
  <cp:lastPrinted>2015-02-11T07:36:11Z</cp:lastPrinted>
  <dcterms:created xsi:type="dcterms:W3CDTF">1998-02-10T15:08:35Z</dcterms:created>
  <dcterms:modified xsi:type="dcterms:W3CDTF">2015-03-26T06:30:55Z</dcterms:modified>
  <cp:category/>
  <cp:version/>
  <cp:contentType/>
  <cp:contentStatus/>
</cp:coreProperties>
</file>